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 - VRN" sheetId="2" r:id="rId2"/>
    <sheet name="01-1 - S.O. 01.1 - Přípoj..." sheetId="3" r:id="rId3"/>
    <sheet name="01-2 - S.O. 01.1 - Přípoj..." sheetId="4" r:id="rId4"/>
    <sheet name="02 - S.O- 01.2 - Vystroje..." sheetId="5" r:id="rId5"/>
    <sheet name="03 - S.O. 01.3 - Pilíř" sheetId="6" r:id="rId6"/>
    <sheet name="Pokyny pro vyplnění" sheetId="7" r:id="rId7"/>
  </sheets>
  <definedNames>
    <definedName name="_xlnm.Print_Area" localSheetId="0">'Rekapitulace stavby'!$D$4:$AO$33,'Rekapitulace stavby'!$C$39:$AQ$57</definedName>
    <definedName name="_xlnm.Print_Titles" localSheetId="0">'Rekapitulace stavby'!$49:$49</definedName>
    <definedName name="_xlnm._FilterDatabase" localSheetId="1" hidden="1">'00 - VRN'!$C$76:$K$85</definedName>
    <definedName name="_xlnm.Print_Area" localSheetId="1">'00 - VRN'!$C$4:$J$36,'00 - VRN'!$C$42:$J$58,'00 - VRN'!$C$64:$K$85</definedName>
    <definedName name="_xlnm.Print_Titles" localSheetId="1">'00 - VRN'!$76:$76</definedName>
    <definedName name="_xlnm._FilterDatabase" localSheetId="2" hidden="1">'01-1 - S.O. 01.1 - Přípoj...'!$C$82:$K$228</definedName>
    <definedName name="_xlnm.Print_Area" localSheetId="2">'01-1 - S.O. 01.1 - Přípoj...'!$C$4:$J$36,'01-1 - S.O. 01.1 - Přípoj...'!$C$42:$J$64,'01-1 - S.O. 01.1 - Přípoj...'!$C$70:$K$228</definedName>
    <definedName name="_xlnm.Print_Titles" localSheetId="2">'01-1 - S.O. 01.1 - Přípoj...'!$82:$82</definedName>
    <definedName name="_xlnm._FilterDatabase" localSheetId="3" hidden="1">'01-2 - S.O. 01.1 - Přípoj...'!$C$80:$K$133</definedName>
    <definedName name="_xlnm.Print_Area" localSheetId="3">'01-2 - S.O. 01.1 - Přípoj...'!$C$4:$J$36,'01-2 - S.O. 01.1 - Přípoj...'!$C$42:$J$62,'01-2 - S.O. 01.1 - Přípoj...'!$C$68:$K$133</definedName>
    <definedName name="_xlnm.Print_Titles" localSheetId="3">'01-2 - S.O. 01.1 - Přípoj...'!$80:$80</definedName>
    <definedName name="_xlnm._FilterDatabase" localSheetId="4" hidden="1">'02 - S.O- 01.2 - Vystroje...'!$C$79:$K$115</definedName>
    <definedName name="_xlnm.Print_Area" localSheetId="4">'02 - S.O- 01.2 - Vystroje...'!$C$4:$J$36,'02 - S.O- 01.2 - Vystroje...'!$C$42:$J$61,'02 - S.O- 01.2 - Vystroje...'!$C$67:$K$115</definedName>
    <definedName name="_xlnm.Print_Titles" localSheetId="4">'02 - S.O- 01.2 - Vystroje...'!$79:$79</definedName>
    <definedName name="_xlnm._FilterDatabase" localSheetId="5" hidden="1">'03 - S.O. 01.3 - Pilíř'!$C$88:$K$210</definedName>
    <definedName name="_xlnm.Print_Area" localSheetId="5">'03 - S.O. 01.3 - Pilíř'!$C$4:$J$36,'03 - S.O. 01.3 - Pilíř'!$C$42:$J$70,'03 - S.O. 01.3 - Pilíř'!$C$76:$K$210</definedName>
    <definedName name="_xlnm.Print_Titles" localSheetId="5">'03 - S.O. 01.3 - Pilíř'!$88:$88</definedName>
    <definedName name="_xlnm.Print_Area" localSheetId="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6"/>
  <c r="AX56"/>
  <c i="6" r="BI210"/>
  <c r="BH210"/>
  <c r="BG210"/>
  <c r="BF210"/>
  <c r="T210"/>
  <c r="R210"/>
  <c r="P210"/>
  <c r="BK210"/>
  <c r="J210"/>
  <c r="BE210"/>
  <c r="BI204"/>
  <c r="BH204"/>
  <c r="BG204"/>
  <c r="BF204"/>
  <c r="T204"/>
  <c r="T203"/>
  <c r="R204"/>
  <c r="R203"/>
  <c r="P204"/>
  <c r="P203"/>
  <c r="BK204"/>
  <c r="BK203"/>
  <c r="J203"/>
  <c r="J204"/>
  <c r="BE204"/>
  <c r="J69"/>
  <c r="BI201"/>
  <c r="BH201"/>
  <c r="BG201"/>
  <c r="BF201"/>
  <c r="T201"/>
  <c r="R201"/>
  <c r="P201"/>
  <c r="BK201"/>
  <c r="J201"/>
  <c r="BE201"/>
  <c r="BI198"/>
  <c r="BH198"/>
  <c r="BG198"/>
  <c r="BF198"/>
  <c r="T198"/>
  <c r="T197"/>
  <c r="R198"/>
  <c r="R197"/>
  <c r="P198"/>
  <c r="P197"/>
  <c r="BK198"/>
  <c r="BK197"/>
  <c r="J197"/>
  <c r="J198"/>
  <c r="BE198"/>
  <c r="J68"/>
  <c r="BI195"/>
  <c r="BH195"/>
  <c r="BG195"/>
  <c r="BF195"/>
  <c r="T195"/>
  <c r="R195"/>
  <c r="P195"/>
  <c r="BK195"/>
  <c r="J195"/>
  <c r="BE195"/>
  <c r="BI194"/>
  <c r="BH194"/>
  <c r="BG194"/>
  <c r="BF194"/>
  <c r="T194"/>
  <c r="T193"/>
  <c r="R194"/>
  <c r="R193"/>
  <c r="P194"/>
  <c r="P193"/>
  <c r="BK194"/>
  <c r="BK193"/>
  <c r="J193"/>
  <c r="J194"/>
  <c r="BE194"/>
  <c r="J67"/>
  <c r="BI191"/>
  <c r="BH191"/>
  <c r="BG191"/>
  <c r="BF191"/>
  <c r="T191"/>
  <c r="R191"/>
  <c r="P191"/>
  <c r="BK191"/>
  <c r="J191"/>
  <c r="BE191"/>
  <c r="BI189"/>
  <c r="BH189"/>
  <c r="BG189"/>
  <c r="BF189"/>
  <c r="T189"/>
  <c r="R189"/>
  <c r="P189"/>
  <c r="BK189"/>
  <c r="J189"/>
  <c r="BE189"/>
  <c r="BI187"/>
  <c r="BH187"/>
  <c r="BG187"/>
  <c r="BF187"/>
  <c r="T187"/>
  <c r="R187"/>
  <c r="P187"/>
  <c r="BK187"/>
  <c r="J187"/>
  <c r="BE187"/>
  <c r="BI186"/>
  <c r="BH186"/>
  <c r="BG186"/>
  <c r="BF186"/>
  <c r="T186"/>
  <c r="R186"/>
  <c r="P186"/>
  <c r="BK186"/>
  <c r="J186"/>
  <c r="BE186"/>
  <c r="BI182"/>
  <c r="BH182"/>
  <c r="BG182"/>
  <c r="BF182"/>
  <c r="T182"/>
  <c r="T181"/>
  <c r="T180"/>
  <c r="R182"/>
  <c r="R181"/>
  <c r="R180"/>
  <c r="P182"/>
  <c r="P181"/>
  <c r="P180"/>
  <c r="BK182"/>
  <c r="BK181"/>
  <c r="J181"/>
  <c r="BK180"/>
  <c r="J180"/>
  <c r="J182"/>
  <c r="BE182"/>
  <c r="J66"/>
  <c r="J65"/>
  <c r="BI178"/>
  <c r="BH178"/>
  <c r="BG178"/>
  <c r="BF178"/>
  <c r="T178"/>
  <c r="T177"/>
  <c r="R178"/>
  <c r="R177"/>
  <c r="P178"/>
  <c r="P177"/>
  <c r="BK178"/>
  <c r="BK177"/>
  <c r="J177"/>
  <c r="J178"/>
  <c r="BE178"/>
  <c r="J64"/>
  <c r="BI175"/>
  <c r="BH175"/>
  <c r="BG175"/>
  <c r="BF175"/>
  <c r="T175"/>
  <c r="R175"/>
  <c r="P175"/>
  <c r="BK175"/>
  <c r="J175"/>
  <c r="BE175"/>
  <c r="BI171"/>
  <c r="BH171"/>
  <c r="BG171"/>
  <c r="BF171"/>
  <c r="T171"/>
  <c r="R171"/>
  <c r="P171"/>
  <c r="BK171"/>
  <c r="J171"/>
  <c r="BE171"/>
  <c r="BI169"/>
  <c r="BH169"/>
  <c r="BG169"/>
  <c r="BF169"/>
  <c r="T169"/>
  <c r="T168"/>
  <c r="R169"/>
  <c r="R168"/>
  <c r="P169"/>
  <c r="P168"/>
  <c r="BK169"/>
  <c r="BK168"/>
  <c r="J168"/>
  <c r="J169"/>
  <c r="BE169"/>
  <c r="J63"/>
  <c r="BI164"/>
  <c r="BH164"/>
  <c r="BG164"/>
  <c r="BF164"/>
  <c r="T164"/>
  <c r="R164"/>
  <c r="P164"/>
  <c r="BK164"/>
  <c r="J164"/>
  <c r="BE164"/>
  <c r="BI159"/>
  <c r="BH159"/>
  <c r="BG159"/>
  <c r="BF159"/>
  <c r="T159"/>
  <c r="T158"/>
  <c r="R159"/>
  <c r="R158"/>
  <c r="P159"/>
  <c r="P158"/>
  <c r="BK159"/>
  <c r="BK158"/>
  <c r="J158"/>
  <c r="J159"/>
  <c r="BE159"/>
  <c r="J62"/>
  <c r="BI157"/>
  <c r="BH157"/>
  <c r="BG157"/>
  <c r="BF157"/>
  <c r="T157"/>
  <c r="R157"/>
  <c r="P157"/>
  <c r="BK157"/>
  <c r="J157"/>
  <c r="BE157"/>
  <c r="BI155"/>
  <c r="BH155"/>
  <c r="BG155"/>
  <c r="BF155"/>
  <c r="T155"/>
  <c r="R155"/>
  <c r="P155"/>
  <c r="BK155"/>
  <c r="J155"/>
  <c r="BE155"/>
  <c r="BI152"/>
  <c r="BH152"/>
  <c r="BG152"/>
  <c r="BF152"/>
  <c r="T152"/>
  <c r="R152"/>
  <c r="P152"/>
  <c r="BK152"/>
  <c r="J152"/>
  <c r="BE152"/>
  <c r="BI148"/>
  <c r="BH148"/>
  <c r="BG148"/>
  <c r="BF148"/>
  <c r="T148"/>
  <c r="R148"/>
  <c r="P148"/>
  <c r="BK148"/>
  <c r="J148"/>
  <c r="BE148"/>
  <c r="BI144"/>
  <c r="BH144"/>
  <c r="BG144"/>
  <c r="BF144"/>
  <c r="T144"/>
  <c r="R144"/>
  <c r="P144"/>
  <c r="BK144"/>
  <c r="J144"/>
  <c r="BE144"/>
  <c r="BI143"/>
  <c r="BH143"/>
  <c r="BG143"/>
  <c r="BF143"/>
  <c r="T143"/>
  <c r="R143"/>
  <c r="P143"/>
  <c r="BK143"/>
  <c r="J143"/>
  <c r="BE143"/>
  <c r="BI141"/>
  <c r="BH141"/>
  <c r="BG141"/>
  <c r="BF141"/>
  <c r="T141"/>
  <c r="R141"/>
  <c r="P141"/>
  <c r="BK141"/>
  <c r="J141"/>
  <c r="BE141"/>
  <c r="BI139"/>
  <c r="BH139"/>
  <c r="BG139"/>
  <c r="BF139"/>
  <c r="T139"/>
  <c r="R139"/>
  <c r="P139"/>
  <c r="BK139"/>
  <c r="J139"/>
  <c r="BE139"/>
  <c r="BI134"/>
  <c r="BH134"/>
  <c r="BG134"/>
  <c r="BF134"/>
  <c r="T134"/>
  <c r="R134"/>
  <c r="P134"/>
  <c r="BK134"/>
  <c r="J134"/>
  <c r="BE134"/>
  <c r="BI130"/>
  <c r="BH130"/>
  <c r="BG130"/>
  <c r="BF130"/>
  <c r="T130"/>
  <c r="R130"/>
  <c r="P130"/>
  <c r="BK130"/>
  <c r="J130"/>
  <c r="BE130"/>
  <c r="BI128"/>
  <c r="BH128"/>
  <c r="BG128"/>
  <c r="BF128"/>
  <c r="T128"/>
  <c r="R128"/>
  <c r="P128"/>
  <c r="BK128"/>
  <c r="J128"/>
  <c r="BE128"/>
  <c r="BI126"/>
  <c r="BH126"/>
  <c r="BG126"/>
  <c r="BF126"/>
  <c r="T126"/>
  <c r="R126"/>
  <c r="P126"/>
  <c r="BK126"/>
  <c r="J126"/>
  <c r="BE126"/>
  <c r="BI121"/>
  <c r="BH121"/>
  <c r="BG121"/>
  <c r="BF121"/>
  <c r="T121"/>
  <c r="T120"/>
  <c r="R121"/>
  <c r="R120"/>
  <c r="P121"/>
  <c r="P120"/>
  <c r="BK121"/>
  <c r="BK120"/>
  <c r="J120"/>
  <c r="J121"/>
  <c r="BE121"/>
  <c r="J61"/>
  <c r="BI116"/>
  <c r="BH116"/>
  <c r="BG116"/>
  <c r="BF116"/>
  <c r="T116"/>
  <c r="R116"/>
  <c r="P116"/>
  <c r="BK116"/>
  <c r="J116"/>
  <c r="BE116"/>
  <c r="BI115"/>
  <c r="BH115"/>
  <c r="BG115"/>
  <c r="BF115"/>
  <c r="T115"/>
  <c r="R115"/>
  <c r="P115"/>
  <c r="BK115"/>
  <c r="J115"/>
  <c r="BE115"/>
  <c r="BI112"/>
  <c r="BH112"/>
  <c r="BG112"/>
  <c r="BF112"/>
  <c r="T112"/>
  <c r="R112"/>
  <c r="P112"/>
  <c r="BK112"/>
  <c r="J112"/>
  <c r="BE112"/>
  <c r="BI108"/>
  <c r="BH108"/>
  <c r="BG108"/>
  <c r="BF108"/>
  <c r="T108"/>
  <c r="R108"/>
  <c r="P108"/>
  <c r="BK108"/>
  <c r="J108"/>
  <c r="BE108"/>
  <c r="BI107"/>
  <c r="BH107"/>
  <c r="BG107"/>
  <c r="BF107"/>
  <c r="T107"/>
  <c r="R107"/>
  <c r="P107"/>
  <c r="BK107"/>
  <c r="J107"/>
  <c r="BE107"/>
  <c r="BI105"/>
  <c r="BH105"/>
  <c r="BG105"/>
  <c r="BF105"/>
  <c r="T105"/>
  <c r="T104"/>
  <c r="R105"/>
  <c r="R104"/>
  <c r="P105"/>
  <c r="P104"/>
  <c r="BK105"/>
  <c r="BK104"/>
  <c r="J104"/>
  <c r="J105"/>
  <c r="BE105"/>
  <c r="J60"/>
  <c r="BI103"/>
  <c r="BH103"/>
  <c r="BG103"/>
  <c r="BF103"/>
  <c r="T103"/>
  <c r="R103"/>
  <c r="P103"/>
  <c r="BK103"/>
  <c r="J103"/>
  <c r="BE103"/>
  <c r="BI101"/>
  <c r="BH101"/>
  <c r="BG101"/>
  <c r="BF101"/>
  <c r="T101"/>
  <c r="R101"/>
  <c r="P101"/>
  <c r="BK101"/>
  <c r="J101"/>
  <c r="BE101"/>
  <c r="BI99"/>
  <c r="BH99"/>
  <c r="BG99"/>
  <c r="BF99"/>
  <c r="T99"/>
  <c r="T98"/>
  <c r="R99"/>
  <c r="R98"/>
  <c r="P99"/>
  <c r="P98"/>
  <c r="BK99"/>
  <c r="BK98"/>
  <c r="J98"/>
  <c r="J99"/>
  <c r="BE99"/>
  <c r="J59"/>
  <c r="BI96"/>
  <c r="BH96"/>
  <c r="BG96"/>
  <c r="BF96"/>
  <c r="T96"/>
  <c r="R96"/>
  <c r="P96"/>
  <c r="BK96"/>
  <c r="J96"/>
  <c r="BE96"/>
  <c r="BI92"/>
  <c r="F34"/>
  <c i="1" r="BD56"/>
  <c i="6" r="BH92"/>
  <c r="F33"/>
  <c i="1" r="BC56"/>
  <c i="6" r="BG92"/>
  <c r="F32"/>
  <c i="1" r="BB56"/>
  <c i="6" r="BF92"/>
  <c r="J31"/>
  <c i="1" r="AW56"/>
  <c i="6" r="F31"/>
  <c i="1" r="BA56"/>
  <c i="6" r="T92"/>
  <c r="T91"/>
  <c r="T90"/>
  <c r="T89"/>
  <c r="R92"/>
  <c r="R91"/>
  <c r="R90"/>
  <c r="R89"/>
  <c r="P92"/>
  <c r="P91"/>
  <c r="P90"/>
  <c r="P89"/>
  <c i="1" r="AU56"/>
  <c i="6" r="BK92"/>
  <c r="BK91"/>
  <c r="J91"/>
  <c r="BK90"/>
  <c r="J90"/>
  <c r="BK89"/>
  <c r="J89"/>
  <c r="J56"/>
  <c r="J27"/>
  <c i="1" r="AG56"/>
  <c i="6" r="J92"/>
  <c r="BE92"/>
  <c r="J30"/>
  <c i="1" r="AV56"/>
  <c i="6" r="F30"/>
  <c i="1" r="AZ56"/>
  <c i="6" r="J58"/>
  <c r="J57"/>
  <c r="J85"/>
  <c r="F85"/>
  <c r="F83"/>
  <c r="E81"/>
  <c r="J51"/>
  <c r="F51"/>
  <c r="F49"/>
  <c r="E47"/>
  <c r="J36"/>
  <c r="J18"/>
  <c r="E18"/>
  <c r="F86"/>
  <c r="F52"/>
  <c r="J17"/>
  <c r="J12"/>
  <c r="J83"/>
  <c r="J49"/>
  <c r="E7"/>
  <c r="E79"/>
  <c r="E45"/>
  <c i="1" r="AY55"/>
  <c r="AX55"/>
  <c i="5"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T108"/>
  <c r="R109"/>
  <c r="R108"/>
  <c r="P109"/>
  <c r="P108"/>
  <c r="BK109"/>
  <c r="BK108"/>
  <c r="J108"/>
  <c r="J109"/>
  <c r="BE109"/>
  <c r="J60"/>
  <c r="BI107"/>
  <c r="BH107"/>
  <c r="BG107"/>
  <c r="BF107"/>
  <c r="T107"/>
  <c r="R107"/>
  <c r="P107"/>
  <c r="BK107"/>
  <c r="J107"/>
  <c r="BE107"/>
  <c r="BI106"/>
  <c r="BH106"/>
  <c r="BG106"/>
  <c r="BF106"/>
  <c r="T106"/>
  <c r="T105"/>
  <c r="R106"/>
  <c r="R105"/>
  <c r="P106"/>
  <c r="P105"/>
  <c r="BK106"/>
  <c r="BK105"/>
  <c r="J105"/>
  <c r="J106"/>
  <c r="BE106"/>
  <c r="J59"/>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F34"/>
  <c i="1" r="BD55"/>
  <c i="5" r="BH83"/>
  <c r="F33"/>
  <c i="1" r="BC55"/>
  <c i="5" r="BG83"/>
  <c r="F32"/>
  <c i="1" r="BB55"/>
  <c i="5" r="BF83"/>
  <c r="J31"/>
  <c i="1" r="AW55"/>
  <c i="5" r="F31"/>
  <c i="1" r="BA55"/>
  <c i="5" r="T83"/>
  <c r="T82"/>
  <c r="T81"/>
  <c r="T80"/>
  <c r="R83"/>
  <c r="R82"/>
  <c r="R81"/>
  <c r="R80"/>
  <c r="P83"/>
  <c r="P82"/>
  <c r="P81"/>
  <c r="P80"/>
  <c i="1" r="AU55"/>
  <c i="5" r="BK83"/>
  <c r="BK82"/>
  <c r="J82"/>
  <c r="BK81"/>
  <c r="J81"/>
  <c r="BK80"/>
  <c r="J80"/>
  <c r="J56"/>
  <c r="J27"/>
  <c i="1" r="AG55"/>
  <c i="5" r="J83"/>
  <c r="BE83"/>
  <c r="J30"/>
  <c i="1" r="AV55"/>
  <c i="5" r="F30"/>
  <c i="1" r="AZ55"/>
  <c i="5" r="J58"/>
  <c r="J57"/>
  <c r="F74"/>
  <c r="E72"/>
  <c r="F49"/>
  <c r="E47"/>
  <c r="J36"/>
  <c r="J21"/>
  <c r="E21"/>
  <c r="J76"/>
  <c r="J51"/>
  <c r="J20"/>
  <c r="J18"/>
  <c r="E18"/>
  <c r="F77"/>
  <c r="F52"/>
  <c r="J17"/>
  <c r="J15"/>
  <c r="E15"/>
  <c r="F76"/>
  <c r="F51"/>
  <c r="J14"/>
  <c r="J12"/>
  <c r="J74"/>
  <c r="J49"/>
  <c r="E7"/>
  <c r="E70"/>
  <c r="E45"/>
  <c i="4" r="J83"/>
  <c i="1" r="AY54"/>
  <c r="AX54"/>
  <c i="4"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T115"/>
  <c r="R116"/>
  <c r="R115"/>
  <c r="P116"/>
  <c r="P115"/>
  <c r="BK116"/>
  <c r="BK115"/>
  <c r="J115"/>
  <c r="J116"/>
  <c r="BE116"/>
  <c r="J61"/>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T94"/>
  <c r="R95"/>
  <c r="R94"/>
  <c r="P95"/>
  <c r="P94"/>
  <c r="BK95"/>
  <c r="BK94"/>
  <c r="J94"/>
  <c r="J95"/>
  <c r="BE95"/>
  <c r="J60"/>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F34"/>
  <c i="1" r="BD54"/>
  <c i="4" r="BH85"/>
  <c r="F33"/>
  <c i="1" r="BC54"/>
  <c i="4" r="BG85"/>
  <c r="F32"/>
  <c i="1" r="BB54"/>
  <c i="4" r="BF85"/>
  <c r="J31"/>
  <c i="1" r="AW54"/>
  <c i="4" r="F31"/>
  <c i="1" r="BA54"/>
  <c i="4" r="T85"/>
  <c r="T84"/>
  <c r="T82"/>
  <c r="T81"/>
  <c r="R85"/>
  <c r="R84"/>
  <c r="R82"/>
  <c r="R81"/>
  <c r="P85"/>
  <c r="P84"/>
  <c r="P82"/>
  <c r="P81"/>
  <c i="1" r="AU54"/>
  <c i="4" r="BK85"/>
  <c r="BK84"/>
  <c r="J84"/>
  <c r="BK82"/>
  <c r="J82"/>
  <c r="BK81"/>
  <c r="J81"/>
  <c r="J56"/>
  <c r="J27"/>
  <c i="1" r="AG54"/>
  <c i="4" r="J85"/>
  <c r="BE85"/>
  <c r="J30"/>
  <c i="1" r="AV54"/>
  <c i="4" r="F30"/>
  <c i="1" r="AZ54"/>
  <c i="4" r="J59"/>
  <c r="J58"/>
  <c r="J57"/>
  <c r="F75"/>
  <c r="E73"/>
  <c r="F49"/>
  <c r="E47"/>
  <c r="J36"/>
  <c r="J21"/>
  <c r="E21"/>
  <c r="J77"/>
  <c r="J51"/>
  <c r="J20"/>
  <c r="J18"/>
  <c r="E18"/>
  <c r="F78"/>
  <c r="F52"/>
  <c r="J17"/>
  <c r="J15"/>
  <c r="E15"/>
  <c r="F77"/>
  <c r="F51"/>
  <c r="J14"/>
  <c r="J12"/>
  <c r="J75"/>
  <c r="J49"/>
  <c r="E7"/>
  <c r="E71"/>
  <c r="E45"/>
  <c i="1" r="AY53"/>
  <c r="AX53"/>
  <c i="3" r="BI227"/>
  <c r="BH227"/>
  <c r="BG227"/>
  <c r="BF227"/>
  <c r="T227"/>
  <c r="T226"/>
  <c r="R227"/>
  <c r="R226"/>
  <c r="P227"/>
  <c r="P226"/>
  <c r="BK227"/>
  <c r="BK226"/>
  <c r="J226"/>
  <c r="J227"/>
  <c r="BE227"/>
  <c r="J63"/>
  <c r="BI224"/>
  <c r="BH224"/>
  <c r="BG224"/>
  <c r="BF224"/>
  <c r="T224"/>
  <c r="R224"/>
  <c r="P224"/>
  <c r="BK224"/>
  <c r="J224"/>
  <c r="BE224"/>
  <c r="BI219"/>
  <c r="BH219"/>
  <c r="BG219"/>
  <c r="BF219"/>
  <c r="T219"/>
  <c r="R219"/>
  <c r="P219"/>
  <c r="BK219"/>
  <c r="J219"/>
  <c r="BE219"/>
  <c r="BI215"/>
  <c r="BH215"/>
  <c r="BG215"/>
  <c r="BF215"/>
  <c r="T215"/>
  <c r="R215"/>
  <c r="P215"/>
  <c r="BK215"/>
  <c r="J215"/>
  <c r="BE215"/>
  <c r="BI213"/>
  <c r="BH213"/>
  <c r="BG213"/>
  <c r="BF213"/>
  <c r="T213"/>
  <c r="T212"/>
  <c r="R213"/>
  <c r="R212"/>
  <c r="P213"/>
  <c r="P212"/>
  <c r="BK213"/>
  <c r="BK212"/>
  <c r="J212"/>
  <c r="J213"/>
  <c r="BE213"/>
  <c r="J62"/>
  <c r="BI205"/>
  <c r="BH205"/>
  <c r="BG205"/>
  <c r="BF205"/>
  <c r="T205"/>
  <c r="T204"/>
  <c r="R205"/>
  <c r="R204"/>
  <c r="P205"/>
  <c r="P204"/>
  <c r="BK205"/>
  <c r="BK204"/>
  <c r="J204"/>
  <c r="J205"/>
  <c r="BE205"/>
  <c r="J61"/>
  <c r="BI197"/>
  <c r="BH197"/>
  <c r="BG197"/>
  <c r="BF197"/>
  <c r="T197"/>
  <c r="R197"/>
  <c r="P197"/>
  <c r="BK197"/>
  <c r="J197"/>
  <c r="BE197"/>
  <c r="BI196"/>
  <c r="BH196"/>
  <c r="BG196"/>
  <c r="BF196"/>
  <c r="T196"/>
  <c r="R196"/>
  <c r="P196"/>
  <c r="BK196"/>
  <c r="J196"/>
  <c r="BE196"/>
  <c r="BI194"/>
  <c r="BH194"/>
  <c r="BG194"/>
  <c r="BF194"/>
  <c r="T194"/>
  <c r="R194"/>
  <c r="P194"/>
  <c r="BK194"/>
  <c r="J194"/>
  <c r="BE194"/>
  <c r="BI187"/>
  <c r="BH187"/>
  <c r="BG187"/>
  <c r="BF187"/>
  <c r="T187"/>
  <c r="R187"/>
  <c r="P187"/>
  <c r="BK187"/>
  <c r="J187"/>
  <c r="BE187"/>
  <c r="BI185"/>
  <c r="BH185"/>
  <c r="BG185"/>
  <c r="BF185"/>
  <c r="T185"/>
  <c r="R185"/>
  <c r="P185"/>
  <c r="BK185"/>
  <c r="J185"/>
  <c r="BE185"/>
  <c r="BI183"/>
  <c r="BH183"/>
  <c r="BG183"/>
  <c r="BF183"/>
  <c r="T183"/>
  <c r="R183"/>
  <c r="P183"/>
  <c r="BK183"/>
  <c r="J183"/>
  <c r="BE183"/>
  <c r="BI176"/>
  <c r="BH176"/>
  <c r="BG176"/>
  <c r="BF176"/>
  <c r="T176"/>
  <c r="T175"/>
  <c r="R176"/>
  <c r="R175"/>
  <c r="P176"/>
  <c r="P175"/>
  <c r="BK176"/>
  <c r="BK175"/>
  <c r="J175"/>
  <c r="J176"/>
  <c r="BE176"/>
  <c r="J60"/>
  <c r="BI166"/>
  <c r="BH166"/>
  <c r="BG166"/>
  <c r="BF166"/>
  <c r="T166"/>
  <c r="T165"/>
  <c r="R166"/>
  <c r="R165"/>
  <c r="P166"/>
  <c r="P165"/>
  <c r="BK166"/>
  <c r="BK165"/>
  <c r="J165"/>
  <c r="J166"/>
  <c r="BE166"/>
  <c r="J59"/>
  <c r="BI163"/>
  <c r="BH163"/>
  <c r="BG163"/>
  <c r="BF163"/>
  <c r="T163"/>
  <c r="R163"/>
  <c r="P163"/>
  <c r="BK163"/>
  <c r="J163"/>
  <c r="BE163"/>
  <c r="BI161"/>
  <c r="BH161"/>
  <c r="BG161"/>
  <c r="BF161"/>
  <c r="T161"/>
  <c r="R161"/>
  <c r="P161"/>
  <c r="BK161"/>
  <c r="J161"/>
  <c r="BE161"/>
  <c r="BI152"/>
  <c r="BH152"/>
  <c r="BG152"/>
  <c r="BF152"/>
  <c r="T152"/>
  <c r="R152"/>
  <c r="P152"/>
  <c r="BK152"/>
  <c r="J152"/>
  <c r="BE152"/>
  <c r="BI143"/>
  <c r="BH143"/>
  <c r="BG143"/>
  <c r="BF143"/>
  <c r="T143"/>
  <c r="R143"/>
  <c r="P143"/>
  <c r="BK143"/>
  <c r="J143"/>
  <c r="BE143"/>
  <c r="BI138"/>
  <c r="BH138"/>
  <c r="BG138"/>
  <c r="BF138"/>
  <c r="T138"/>
  <c r="R138"/>
  <c r="P138"/>
  <c r="BK138"/>
  <c r="J138"/>
  <c r="BE138"/>
  <c r="BI136"/>
  <c r="BH136"/>
  <c r="BG136"/>
  <c r="BF136"/>
  <c r="T136"/>
  <c r="R136"/>
  <c r="P136"/>
  <c r="BK136"/>
  <c r="J136"/>
  <c r="BE136"/>
  <c r="BI134"/>
  <c r="BH134"/>
  <c r="BG134"/>
  <c r="BF134"/>
  <c r="T134"/>
  <c r="R134"/>
  <c r="P134"/>
  <c r="BK134"/>
  <c r="J134"/>
  <c r="BE134"/>
  <c r="BI129"/>
  <c r="BH129"/>
  <c r="BG129"/>
  <c r="BF129"/>
  <c r="T129"/>
  <c r="R129"/>
  <c r="P129"/>
  <c r="BK129"/>
  <c r="J129"/>
  <c r="BE129"/>
  <c r="BI120"/>
  <c r="BH120"/>
  <c r="BG120"/>
  <c r="BF120"/>
  <c r="T120"/>
  <c r="R120"/>
  <c r="P120"/>
  <c r="BK120"/>
  <c r="J120"/>
  <c r="BE120"/>
  <c r="BI111"/>
  <c r="BH111"/>
  <c r="BG111"/>
  <c r="BF111"/>
  <c r="T111"/>
  <c r="R111"/>
  <c r="P111"/>
  <c r="BK111"/>
  <c r="J111"/>
  <c r="BE111"/>
  <c r="BI102"/>
  <c r="BH102"/>
  <c r="BG102"/>
  <c r="BF102"/>
  <c r="T102"/>
  <c r="R102"/>
  <c r="P102"/>
  <c r="BK102"/>
  <c r="J102"/>
  <c r="BE102"/>
  <c r="BI95"/>
  <c r="BH95"/>
  <c r="BG95"/>
  <c r="BF95"/>
  <c r="T95"/>
  <c r="R95"/>
  <c r="P95"/>
  <c r="BK95"/>
  <c r="J95"/>
  <c r="BE95"/>
  <c r="BI93"/>
  <c r="BH93"/>
  <c r="BG93"/>
  <c r="BF93"/>
  <c r="T93"/>
  <c r="R93"/>
  <c r="P93"/>
  <c r="BK93"/>
  <c r="J93"/>
  <c r="BE93"/>
  <c r="BI86"/>
  <c r="F34"/>
  <c i="1" r="BD53"/>
  <c i="3" r="BH86"/>
  <c r="F33"/>
  <c i="1" r="BC53"/>
  <c i="3" r="BG86"/>
  <c r="F32"/>
  <c i="1" r="BB53"/>
  <c i="3" r="BF86"/>
  <c r="J31"/>
  <c i="1" r="AW53"/>
  <c i="3" r="F31"/>
  <c i="1" r="BA53"/>
  <c i="3" r="T86"/>
  <c r="T85"/>
  <c r="T84"/>
  <c r="T83"/>
  <c r="R86"/>
  <c r="R85"/>
  <c r="R84"/>
  <c r="R83"/>
  <c r="P86"/>
  <c r="P85"/>
  <c r="P84"/>
  <c r="P83"/>
  <c i="1" r="AU53"/>
  <c i="3" r="BK86"/>
  <c r="BK85"/>
  <c r="J85"/>
  <c r="BK84"/>
  <c r="J84"/>
  <c r="BK83"/>
  <c r="J83"/>
  <c r="J56"/>
  <c r="J27"/>
  <c i="1" r="AG53"/>
  <c i="3" r="J86"/>
  <c r="BE86"/>
  <c r="J30"/>
  <c i="1" r="AV53"/>
  <c i="3" r="F30"/>
  <c i="1" r="AZ53"/>
  <c i="3" r="J58"/>
  <c r="J57"/>
  <c r="J79"/>
  <c r="F79"/>
  <c r="F77"/>
  <c r="E75"/>
  <c r="J51"/>
  <c r="F51"/>
  <c r="F49"/>
  <c r="E47"/>
  <c r="J36"/>
  <c r="J18"/>
  <c r="E18"/>
  <c r="F80"/>
  <c r="F52"/>
  <c r="J17"/>
  <c r="J12"/>
  <c r="J77"/>
  <c r="J49"/>
  <c r="E7"/>
  <c r="E73"/>
  <c r="E45"/>
  <c i="1" r="AY52"/>
  <c r="AX52"/>
  <c i="2"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2"/>
  <c i="2" r="BH79"/>
  <c r="F33"/>
  <c i="1" r="BC52"/>
  <c i="2" r="BG79"/>
  <c r="F32"/>
  <c i="1" r="BB52"/>
  <c i="2" r="BF79"/>
  <c r="J31"/>
  <c i="1" r="AW52"/>
  <c i="2" r="F31"/>
  <c i="1" r="BA52"/>
  <c i="2" r="T79"/>
  <c r="T78"/>
  <c r="T77"/>
  <c r="R79"/>
  <c r="R78"/>
  <c r="R77"/>
  <c r="P79"/>
  <c r="P78"/>
  <c r="P77"/>
  <c i="1" r="AU52"/>
  <c i="2" r="BK79"/>
  <c r="BK78"/>
  <c r="J78"/>
  <c r="BK77"/>
  <c r="J77"/>
  <c r="J56"/>
  <c r="J27"/>
  <c i="1" r="AG52"/>
  <c i="2" r="J79"/>
  <c r="BE79"/>
  <c r="J30"/>
  <c i="1" r="AV52"/>
  <c i="2" r="F30"/>
  <c i="1" r="AZ52"/>
  <c i="2" r="J57"/>
  <c r="J73"/>
  <c r="F73"/>
  <c r="F71"/>
  <c r="E69"/>
  <c r="J51"/>
  <c r="F51"/>
  <c r="F49"/>
  <c r="E47"/>
  <c r="J36"/>
  <c r="J18"/>
  <c r="E18"/>
  <c r="F74"/>
  <c r="F52"/>
  <c r="J17"/>
  <c r="J12"/>
  <c r="J71"/>
  <c r="J49"/>
  <c r="E7"/>
  <c r="E67"/>
  <c r="E45"/>
  <c i="1" r="BD51"/>
  <c r="W30"/>
  <c r="BC51"/>
  <c r="W29"/>
  <c r="BB51"/>
  <c r="W28"/>
  <c r="BA51"/>
  <c r="W27"/>
  <c r="AZ51"/>
  <c r="W26"/>
  <c r="AY51"/>
  <c r="AX51"/>
  <c r="AW51"/>
  <c r="AK27"/>
  <c r="AV51"/>
  <c r="AK26"/>
  <c r="AU51"/>
  <c r="AT51"/>
  <c r="AS51"/>
  <c r="AG51"/>
  <c r="AK23"/>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<sst xmlns="http://schemas.openxmlformats.org/spreadsheetml/2006/main">
  <si>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</si>
  <si>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</si>
  <si>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</si>
  <si>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</si>
  <si>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</si>
  <si>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</si>
  <si>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</si>
  <si>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{403df8f8-dcee-4610-8d67-6664e126d546}</t>
  </si>
  <si>
    <t>0,01</t>
  </si>
  <si>
    <t>21</t>
  </si>
  <si>
    <t>15</t>
  </si>
  <si>
    <t>REKAPITULACE STAVBY</t>
  </si>
  <si>
    <t xml:space="preserve">v ---  níže se nacházejí doplnkové a pomocné údaje k sestavám  --- v</t>
  </si>
  <si>
    <t>Návod na vyplnění</t>
  </si>
  <si>
    <t>0,001</t>
  </si>
  <si>
    <t>Kód:</t>
  </si>
  <si>
    <t>01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</si>
  <si>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</si>
  <si>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</si>
  <si>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ČZA v Humpolci, střední škola - oprava plynové přípojky na DM Fugnerova</t>
  </si>
  <si>
    <t>0,1</t>
  </si>
  <si>
    <t>KSO:</t>
  </si>
  <si>
    <t/>
  </si>
  <si>
    <t>CC-CZ:</t>
  </si>
  <si>
    <t>Místo:</t>
  </si>
  <si>
    <t>Humpolec</t>
  </si>
  <si>
    <t>Datum:</t>
  </si>
  <si>
    <t>24. 4. 2018</t>
  </si>
  <si>
    <t>Zadavatel:</t>
  </si>
  <si>
    <t>IČ:</t>
  </si>
  <si>
    <t>70890749</t>
  </si>
  <si>
    <t>Kraj Vysočina</t>
  </si>
  <si>
    <t>DIČ:</t>
  </si>
  <si>
    <t>CZ70890749</t>
  </si>
  <si>
    <t>Uchazeč:</t>
  </si>
  <si>
    <t>Vyplň údaj</t>
  </si>
  <si>
    <t>Projektant:</t>
  </si>
  <si>
    <t>ing.Aleš Janoušek</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</si>
  <si>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</si>
  <si>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</si>
  <si>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</si>
  <si>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</si>
  <si>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</si>
  <si>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</si>
  <si>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</si>
  <si>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</si>
  <si>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</si>
  <si>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</si>
  <si>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</si>
  <si>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</si>
  <si>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</si>
  <si>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</si>
  <si>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</si>
  <si>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</si>
  <si>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</si>
  <si>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</si>
  <si>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</si>
  <si>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</si>
  <si>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</si>
  <si>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</si>
  <si>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</si>
  <si>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</si>
  <si>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</si>
  <si>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</si>
  <si>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</si>
  <si>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</si>
  <si>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</si>
  <si>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</si>
  <si>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</si>
  <si>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</si>
  <si>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</si>
  <si>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</si>
  <si>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</si>
  <si>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</si>
  <si>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</si>
  <si>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</si>
  <si>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</si>
  <si>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</si>
  <si>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</si>
  <si>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t>
  </si>
  <si>
    <t>VRN</t>
  </si>
  <si>
    <t>STA</t>
  </si>
  <si>
    <t>1</t>
  </si>
  <si>
    <t>{c99596e2-272e-4a15-b429-09928ebb3850}</t>
  </si>
  <si>
    <t>2</t>
  </si>
  <si>
    <t>01-1</t>
  </si>
  <si>
    <t>S.O. 01.1 - Přípojka plynu, HUP a OPZ - stavební část</t>
  </si>
  <si>
    <t>{4434801a-7cf9-4360-98bb-d848ee3d7bcd}</t>
  </si>
  <si>
    <t>01-2</t>
  </si>
  <si>
    <t>S.O. 01.1 - Přípojka plynu, HUP a OPZ</t>
  </si>
  <si>
    <t>{d54c16c7-8d22-4225-aab5-fded6f411bf7}</t>
  </si>
  <si>
    <t>02</t>
  </si>
  <si>
    <t>S.O- 01.2 - Vystrojení pilíře</t>
  </si>
  <si>
    <t>{ed17bacf-b12c-4ee7-a7ba-ab7b4968943e}</t>
  </si>
  <si>
    <t>03</t>
  </si>
  <si>
    <t>S.O. 01.3 - Pilíř</t>
  </si>
  <si>
    <t>{be0b0afc-3347-4365-8584-324ba115db99}</t>
  </si>
  <si>
    <t>1) Krycí list soupisu</t>
  </si>
  <si>
    <t>2) Rekapitulace</t>
  </si>
  <si>
    <t>3) Soupis prací</t>
  </si>
  <si>
    <t>Zpět na list:</t>
  </si>
  <si>
    <t>Rekapitulace stavby</t>
  </si>
  <si>
    <t>KRYCÍ LIST SOUPISU</t>
  </si>
  <si>
    <t>Objekt:</t>
  </si>
  <si>
    <t>00 - VRN</t>
  </si>
  <si>
    <t>REKAPITULACE ČLENĚNÍ SOUPISU PRACÍ</t>
  </si>
  <si>
    <t>Kód dílu - Popis</t>
  </si>
  <si>
    <t>Cena celkem [CZK]</t>
  </si>
  <si>
    <t>Náklady soupisu celkem</t>
  </si>
  <si>
    <t>-1</t>
  </si>
  <si>
    <t>VRN - Vedlejší rozpočtové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</si>
  <si>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</si>
  <si>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</si>
  <si>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</si>
  <si>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</si>
  <si>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</si>
  <si>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</si>
  <si>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</si>
  <si>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</si>
  <si>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</si>
  <si>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</si>
  <si>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</si>
  <si>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</si>
  <si>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</si>
  <si>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</si>
  <si>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Vedlejší rozpočtové náklady</t>
  </si>
  <si>
    <t>5</t>
  </si>
  <si>
    <t>ROZPOCET</t>
  </si>
  <si>
    <t>K</t>
  </si>
  <si>
    <t>0101</t>
  </si>
  <si>
    <t>Veškeré náklady a činnosti související s vybudováním, provozem a likvidací staveniště, včetně zajištění připojení na elektrickou energii, vodu a odvodnění staveniště, provádění každodenního hrubého úklidu staveniště a průběžné likvidace vznikajících odpadů oprávněnou osobou. Čištění a úklid příjezdových a přístupových komunikací._x000d_
 _x000d_
Standardní prvky BOZP (oplocení staveniště, mobilní oplocení, výstražné značení, přechody výkopů vč. oplocení, zábradlí, atd - vč. jejich dodávky, montáže, údržby a demontáže, resp. likvidace) a povinosti vyplývající z plánu BOZP vč. připomínek příslušných úřadů.</t>
  </si>
  <si>
    <t>kpl</t>
  </si>
  <si>
    <t>1024</t>
  </si>
  <si>
    <t>57773440</t>
  </si>
  <si>
    <t>002-006</t>
  </si>
  <si>
    <t>Poskytnutí krytého, čistého prostoru včetně vybavení pracovním stolem a 4 židlemi (např. stavební buňka - kancelář stavby, místnost v objektu, ...)</t>
  </si>
  <si>
    <t>2137089529</t>
  </si>
  <si>
    <t>3</t>
  </si>
  <si>
    <t>0401</t>
  </si>
  <si>
    <t>Projektová dokumentace skutečného provedení 3x tištěně a 1x elektronicky na CD</t>
  </si>
  <si>
    <t>712180669</t>
  </si>
  <si>
    <t>4</t>
  </si>
  <si>
    <t>0505</t>
  </si>
  <si>
    <t xml:space="preserve">Doklady o vlastnostech materiálů, o provedených zkouškách a měření, o výchozích kontrolách provozuschopnosti,  o zaškolení obsluhy, revizní zprávy-bez závad, doklady o oprávnění k provádění prací, doklady o likvidaci odpadů, návody k obsluze, kopie záručních listů   - 3x tištěně a 1x  na CD nosiči</t>
  </si>
  <si>
    <t>-252243967</t>
  </si>
  <si>
    <t>0601</t>
  </si>
  <si>
    <t>Náklady na vyhotovení a předložení finančního a časového harmonogramu prací a plnění.</t>
  </si>
  <si>
    <t>-1397462102</t>
  </si>
  <si>
    <t>6</t>
  </si>
  <si>
    <t>0603</t>
  </si>
  <si>
    <t xml:space="preserve">Náklady spojené s prováděním stavby uvnitř stávajícícho objektu. Omezení vlivu stavby - zakrytí konstrukcí a technologií (prach, hluk), zajištění konstrukcí a technologií proti poškození. Náklady na pravidelný úklid objektu, omezení manipulačních a stavebních ploch, další související omezující vlivy.  </t>
  </si>
  <si>
    <t>1561038250</t>
  </si>
  <si>
    <t>7</t>
  </si>
  <si>
    <t>002-303</t>
  </si>
  <si>
    <t xml:space="preserve">Náklady spojené s prováděním stavby v blízkosti stávajících objektů (provozů), technologií a zeleně. Omezení vlivu stavby na sousední objekty a stávající technologie - zakrytí konstrukcí a technologií (prach, hluk, omezení prašnosti v době bouracích prací a přesunu sutí), zajištění přístupu a příjezdu do sousedních objektů zajištění konstrukcí a technologií proti poškození.  </t>
  </si>
  <si>
    <t>-798706808</t>
  </si>
  <si>
    <t>01-1 - S.O. 01.1 - Přípojka plynu, HUP a OPZ - stavební část</t>
  </si>
  <si>
    <t>HSV - Práce a dodávky HSV</t>
  </si>
  <si>
    <t xml:space="preserve">    1 - Zemní práce</t>
  </si>
  <si>
    <t xml:space="preserve">    4 - Vodorovné konstrukce</t>
  </si>
  <si>
    <t xml:space="preserve">    5 - Komunikace pozemní</t>
  </si>
  <si>
    <t xml:space="preserve">    9 - Ostatní konstrukce a práce, bourání</t>
  </si>
  <si>
    <t xml:space="preserve">    997 - Přesun sutě</t>
  </si>
  <si>
    <t xml:space="preserve">    998 - Přesun hmot</t>
  </si>
  <si>
    <t>HSV</t>
  </si>
  <si>
    <t>Práce a dodávky HSV</t>
  </si>
  <si>
    <t>Zemní práce</t>
  </si>
  <si>
    <t>113107023</t>
  </si>
  <si>
    <t>Odstranění podkladů nebo krytů při překopech inženýrských sítí v ploše jednotlivě do 15 m2 s přemístěním hmot na skládku ve vzdálenosti do 3 m nebo s naložením na dopravní prostředek z kameniva hrubého drceného, o tl. vrstvy přes 200 do 300 mm</t>
  </si>
  <si>
    <t>m2</t>
  </si>
  <si>
    <t>CS ÚRS 2018 01</t>
  </si>
  <si>
    <t>636970669</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</si>
  <si>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</si>
  <si>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jsou určeny pouze pro případy havárií, přeložek nebo běžných oprav. 3. Ceny nelze použít v rámci výstavby nových inženýrských sítí. 4. Ceny a) –7011 až –7013 lze použít i pro odstranění podkladů nebo krytů ze štěrkopísku, škváry, strusky nebo z mechanicky zpevněných zemin, b) –7021 až 7025 lze použít i pro odstranění podkladů nebo krytů ze zemin stabilizovaných vápnem, c) –7030 až -7032 lze použít i pro odstranění dlažeb uložených do betonového lože a dlažeb z 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u cen –7011 až –7046 se oceňuje cenami souborů cen 997 22-1 Vodorovná doprava suti. 8. Ceny -704 . nelze použít pro odstranění podkladu nebo krytu frézováním, tyto práce se oceňují individuálně. </t>
  </si>
  <si>
    <t>VV</t>
  </si>
  <si>
    <t>OPZ-STL</t>
  </si>
  <si>
    <t>7,8</t>
  </si>
  <si>
    <t>OPZ-NTL</t>
  </si>
  <si>
    <t>5,3</t>
  </si>
  <si>
    <t>Součet</t>
  </si>
  <si>
    <t>113107043</t>
  </si>
  <si>
    <t>Odstranění podkladů nebo krytů při překopech inženýrských sítí v ploše jednotlivě do 15 m2 s přemístěním hmot na skládku ve vzdálenosti do 3 m nebo s naložením na dopravní prostředek živičných, o tl. vrstvy přes 100 do 150 mm</t>
  </si>
  <si>
    <t>1686959255</t>
  </si>
  <si>
    <t>113154233</t>
  </si>
  <si>
    <t>Frézování živičného podkladu nebo krytu s naložením na dopravní prostředek plochy přes 500 do 1 000 m2 bez překážek v trase pruhu šířky přes 1 m do 2 m, tloušťky vrstvy 50 mm</t>
  </si>
  <si>
    <t>2039617527</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</si>
  <si>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</si>
  <si>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9,4</t>
  </si>
  <si>
    <t>NTL</t>
  </si>
  <si>
    <t>6,4</t>
  </si>
  <si>
    <t>121101101</t>
  </si>
  <si>
    <t>Sejmutí ornice nebo lesní půdy s vodorovným přemístěním na hromady v místě upotřebení nebo na dočasné či trvalé skládky se složením, na vzdálenost do 50 m</t>
  </si>
  <si>
    <t>m3</t>
  </si>
  <si>
    <t>-1396473877</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</si>
  <si>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</si>
  <si>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STL</t>
  </si>
  <si>
    <t>3*0,2</t>
  </si>
  <si>
    <t>13,4*0,2</t>
  </si>
  <si>
    <t>131201101</t>
  </si>
  <si>
    <t>Hloubení nezapažených jam a zářezů s urovnáním dna do předepsaného profilu a spádu v hornině tř. 3 do 100 m3</t>
  </si>
  <si>
    <t>-1409494238</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</si>
  <si>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</si>
  <si>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2*1,5*1,5</t>
  </si>
  <si>
    <t>1,2*1,2*1,2</t>
  </si>
  <si>
    <t>132201201</t>
  </si>
  <si>
    <t>Hloubení zapažených i nezapažených rýh šířky přes 600 do 2 000 mm s urovnáním dna do předepsaného profilu a spádu v hornině tř. 3 do 100 m3</t>
  </si>
  <si>
    <t>-1254144316</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</si>
  <si>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</si>
  <si>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7,8*0,8*0,76</t>
  </si>
  <si>
    <t>6,7*0,8*0,96</t>
  </si>
  <si>
    <t>5,3*0,8*0,75</t>
  </si>
  <si>
    <t>1,5*0,8*0,95</t>
  </si>
  <si>
    <t>161101101</t>
  </si>
  <si>
    <t>Svislé přemístění výkopku bez naložení do dopravní nádoby avšak s vyprázdněním dopravní nádoby na hromadu nebo do dopravního prostředku z horniny tř. 1 až 4, při hloubce výkopu přes 1 do 2,5 m</t>
  </si>
  <si>
    <t>708208808</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</si>
  <si>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</si>
  <si>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10,728</t>
  </si>
  <si>
    <t>14,208</t>
  </si>
  <si>
    <t>8</t>
  </si>
  <si>
    <t>162701105</t>
  </si>
  <si>
    <t>Vodorovné přemístění výkopku nebo sypaniny po suchu na obvyklém dopravním prostředku, bez naložení výkopku, avšak se složením bez rozhrnutí z horniny tř. 1 až 4 na vzdálenost přes 9 000 do 10 000 m</t>
  </si>
  <si>
    <t>950097666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</si>
  <si>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</si>
  <si>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9</t>
  </si>
  <si>
    <t>171201211</t>
  </si>
  <si>
    <t>Uložení sypaniny poplatek za uložení sypaniny na skládce (skládkovné)</t>
  </si>
  <si>
    <t>t</t>
  </si>
  <si>
    <t>1661809254</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</si>
  <si>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</si>
  <si>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10</t>
  </si>
  <si>
    <t>175101201</t>
  </si>
  <si>
    <t>Obsypání objektů původním terénem sypaninou z vhodných hornin 1 až 4 nebo materiálem uloženým ve vzdálenosti do 3 m od vnějšího kraje objektu pro jakoukoliv míru zhutnění bez prohození sypaniny</t>
  </si>
  <si>
    <t>-1260370964</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</si>
  <si>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</si>
  <si>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11</t>
  </si>
  <si>
    <t>181151113</t>
  </si>
  <si>
    <t>Úprava zrnitosti zemin pláně v rovině nebo ve svahu sklonu do 1 : 5 při souvislé ploše do 500 m2 v hornině tř. 1 až 4, tl. vrstvy přes 150 do 200 mm</t>
  </si>
  <si>
    <t>-2124304871</t>
  </si>
  <si>
    <t xml:space="preserve">Poznámka k souboru cen:_x000d_
1. Ceny jsou určeny pro rozpojení balvanů průměru do 300 mm těžkou zemní frézou na balvany o průměru max. 100 mm (např. před následnou úpravou zemin hydraulickými pojivy). 2. Ceny -1153 až -1155 a -1253 až -1255 jsou určeny pouze pro horninu tř. 5, u které geologický posudek stanoví, že je tato hornina vhodná pro použití těžké zemní frézy. Pokud není možné těžkou frézu použít, ocení se tato práce individuálně. </t>
  </si>
  <si>
    <t>13,4</t>
  </si>
  <si>
    <t>12</t>
  </si>
  <si>
    <t>181301103</t>
  </si>
  <si>
    <t>Rozprostření a urovnání ornice v rovině nebo ve svahu sklonu do 1:5 při souvislé ploše do 500 m2, tl. vrstvy přes 150 do 200 mm</t>
  </si>
  <si>
    <t>1000007959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</si>
  <si>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</si>
  <si>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13</t>
  </si>
  <si>
    <t>181411131</t>
  </si>
  <si>
    <t>Založení trávníku na půdě předem připravené plochy do 1000 m2 výsevem včetně utažení parkového v rovině nebo na svahu do 1:5</t>
  </si>
  <si>
    <t>604980611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</si>
  <si>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</si>
  <si>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14</t>
  </si>
  <si>
    <t>M</t>
  </si>
  <si>
    <t>005724100</t>
  </si>
  <si>
    <t>osivo směs travní parková</t>
  </si>
  <si>
    <t>kg</t>
  </si>
  <si>
    <t>-617241556</t>
  </si>
  <si>
    <t>6*0,3 'Přepočtené koeficientem množství</t>
  </si>
  <si>
    <t>Vodorovné konstrukce</t>
  </si>
  <si>
    <t>451572111</t>
  </si>
  <si>
    <t>Lože pod potrubí, stoky a drobné objekty v otevřeném výkopu z kameniva drobného těženého 0 až 4 mm</t>
  </si>
  <si>
    <t>523141358</t>
  </si>
  <si>
    <t xml:space="preserve">Poznámka k souboru cen:_x000d_
1. Ceny -1111 a -1192 lze použít i pro zřízení sběrných vrstev nad drenážními trubkami. 2. V cenách -5111 a -1192 jsou započteny i náklady na prohození výkopku získaného při zemních pracích. </t>
  </si>
  <si>
    <t>2*1,5*(0,1+0,1+0,2)</t>
  </si>
  <si>
    <t>15*(0,1+0,1+0,2)</t>
  </si>
  <si>
    <t>6,8*0,8*(0,1+0,1+0,2)</t>
  </si>
  <si>
    <t>Komunikace pozemní</t>
  </si>
  <si>
    <t>16</t>
  </si>
  <si>
    <t>566901133</t>
  </si>
  <si>
    <t>Vyspravení podkladu po překopech inženýrských sítí plochy do 15 m2 s rozprostřením a zhutněním štěrkodrtí tl. 200 mm</t>
  </si>
  <si>
    <t>-886301039</t>
  </si>
  <si>
    <t xml:space="preserve">Poznámka k souboru cen:_x000d_
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 </t>
  </si>
  <si>
    <t>6,2</t>
  </si>
  <si>
    <t>4,2</t>
  </si>
  <si>
    <t>17</t>
  </si>
  <si>
    <t>566901141</t>
  </si>
  <si>
    <t>Vyspravení podkladu po překopech inženýrských sítí plochy do 15 m2 s rozprostřením a zhutněním kamenivem hrubým drceným tl. 100 mm</t>
  </si>
  <si>
    <t>-440433944</t>
  </si>
  <si>
    <t>18</t>
  </si>
  <si>
    <t>566901161</t>
  </si>
  <si>
    <t>Vyspravení podkladu po překopech inženýrských sítí plochy do 15 m2 s rozprostřením a zhutněním obalovaným kamenivem ACP (OK) tl. 100 mm</t>
  </si>
  <si>
    <t>1901956892</t>
  </si>
  <si>
    <t>19</t>
  </si>
  <si>
    <t>572340111</t>
  </si>
  <si>
    <t>Vyspravení krytu komunikací po překopech inženýrských sítí plochy do 15 m2 asfaltovým betonem ACO (AB), po zhutnění tl. přes 30 do 50 mm</t>
  </si>
  <si>
    <t>649939386</t>
  </si>
  <si>
    <t xml:space="preserve">Poznámka k souboru cen:_x000d_
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 578 90-112 Zdrsňovací posyp litého asfaltu z kameniva drobného drceného obaleného asfaltem při překopech inženýrských sítí, 572 40-41 Posyp živičného podkladu nebo krytu části C 01 tohoto katalogu. </t>
  </si>
  <si>
    <t>20</t>
  </si>
  <si>
    <t>572340112</t>
  </si>
  <si>
    <t>Vyspravení krytu komunikací po překopech inženýrských sítí plochy do 15 m2 asfaltovým betonem ACO (AB), po zhutnění tl. přes 50 do 70 mm</t>
  </si>
  <si>
    <t>-51283375</t>
  </si>
  <si>
    <t>573211109</t>
  </si>
  <si>
    <t>Postřik spojovací PS bez posypu kamenivem z asfaltu silničního, v množství 0,50 kg/m2</t>
  </si>
  <si>
    <t>-1659508195</t>
  </si>
  <si>
    <t>22</t>
  </si>
  <si>
    <t>599141111</t>
  </si>
  <si>
    <t>Vyplnění spár jakékoliv tloušťky živičnou zálivkou</t>
  </si>
  <si>
    <t>m</t>
  </si>
  <si>
    <t>1328528170</t>
  </si>
  <si>
    <t xml:space="preserve">Poznámka k souboru cen:_x000d_
1. Ceny lze použít i pro vyplnění spár podkladu z betonu prostého, který se oceňuje cenami souboru cen 567 1 . - . . Podklad z prostého betonu. 2. V ceně 14-1111 jsou započteny i náklady na vyčištění spár. </t>
  </si>
  <si>
    <t>OPZ</t>
  </si>
  <si>
    <t>15,6</t>
  </si>
  <si>
    <t>10,6</t>
  </si>
  <si>
    <t>Ostatní konstrukce a práce, bourání</t>
  </si>
  <si>
    <t>23</t>
  </si>
  <si>
    <t>919735113</t>
  </si>
  <si>
    <t>Řezání stávajícího živičného krytu nebo podkladu hloubky přes 100 do 150 mm</t>
  </si>
  <si>
    <t>851398548</t>
  </si>
  <si>
    <t xml:space="preserve">Poznámka k souboru cen:_x000d_
1. V cenách jsou započteny i náklady na spotřebu vody. </t>
  </si>
  <si>
    <t>997</t>
  </si>
  <si>
    <t>Přesun sutě</t>
  </si>
  <si>
    <t>24</t>
  </si>
  <si>
    <t>997221551</t>
  </si>
  <si>
    <t>Vodorovná doprava suti bez naložení, ale se složením a s hrubým urovnáním ze sypkých materiálů, na vzdálenost do 1 km</t>
  </si>
  <si>
    <t>-212614411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</si>
  <si>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</si>
  <si>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25</t>
  </si>
  <si>
    <t>997221559</t>
  </si>
  <si>
    <t>Vodorovná doprava suti bez naložení, ale se složením a s hrubým urovnáním Příplatek k ceně za každý další i započatý 1 km přes 1 km</t>
  </si>
  <si>
    <t>-811436740</t>
  </si>
  <si>
    <t>11,926*34</t>
  </si>
  <si>
    <t>26</t>
  </si>
  <si>
    <t>997221845</t>
  </si>
  <si>
    <t>Poplatek za uložení stavebního odpadu na skládce (skládkovné) z asfaltových povrchů</t>
  </si>
  <si>
    <t>-1086556038</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</si>
  <si>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</si>
  <si>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4,14</t>
  </si>
  <si>
    <t>2,022</t>
  </si>
  <si>
    <t>27</t>
  </si>
  <si>
    <t>997221855</t>
  </si>
  <si>
    <t>Poplatek za uložení stavebního odpadu na skládce (skládkovné) z kameniva</t>
  </si>
  <si>
    <t>-256638839</t>
  </si>
  <si>
    <t>998</t>
  </si>
  <si>
    <t>Přesun hmot</t>
  </si>
  <si>
    <t>28</t>
  </si>
  <si>
    <t>998225111</t>
  </si>
  <si>
    <t>Přesun hmot pro komunikace s krytem z kameniva, monolitickým betonovým nebo živičným dopravní vzdálenost do 200 m jakékoliv délky objektu</t>
  </si>
  <si>
    <t>326595560</t>
  </si>
  <si>
    <t xml:space="preserve">Poznámka k souboru cen:_x000d_
1. Ceny lze použít i pro plochy letišť s krytem monolitickým betonovým nebo živičným. </t>
  </si>
  <si>
    <t>01-2 - S.O. 01.1 - Přípojka plynu, HUP a OPZ</t>
  </si>
  <si>
    <t xml:space="preserve"> </t>
  </si>
  <si>
    <t>M - Práce a dodávky M</t>
  </si>
  <si>
    <t xml:space="preserve">    23-M - Montáže potrubí</t>
  </si>
  <si>
    <t xml:space="preserve">    23-M  01 - STL plynovodní přípojka- dodávka + montáž</t>
  </si>
  <si>
    <t xml:space="preserve">    23-M 02 - OPZ-STL (včetně HUP v zem.provedení)</t>
  </si>
  <si>
    <t xml:space="preserve">    23-M 03 - OPZ - NTL - dodávka+montáž</t>
  </si>
  <si>
    <t>Práce a dodávky M</t>
  </si>
  <si>
    <t>23-M</t>
  </si>
  <si>
    <t>Montáže potrubí</t>
  </si>
  <si>
    <t xml:space="preserve">23-M  01</t>
  </si>
  <si>
    <t>STL plynovodní přípojka- dodávka + montáž</t>
  </si>
  <si>
    <t>230205042</t>
  </si>
  <si>
    <t>Montáž potrubí plastového svařované na tupo nebo elektrospojkou, D 63 mm, tl. stěny 5,8 mm</t>
  </si>
  <si>
    <t>230-01</t>
  </si>
  <si>
    <t>Trubka PE 100 SDR 11 D63x5,8</t>
  </si>
  <si>
    <t>230201106</t>
  </si>
  <si>
    <t xml:space="preserve">Montáž trubních dílů přivařovacích  D 60,3 mm, tl stěny 3,2 mm</t>
  </si>
  <si>
    <t>kus</t>
  </si>
  <si>
    <t>230-02</t>
  </si>
  <si>
    <t>Stoplovací tvarovka FSS včetně víčka</t>
  </si>
  <si>
    <t>230-03</t>
  </si>
  <si>
    <t>Redukce ocel DN40/DN50</t>
  </si>
  <si>
    <t>230-04</t>
  </si>
  <si>
    <t>Zemní přechodka PE D63/ocel DN50</t>
  </si>
  <si>
    <t>230-81</t>
  </si>
  <si>
    <t>Trnování na potrubí DN40</t>
  </si>
  <si>
    <t>230-91</t>
  </si>
  <si>
    <t>Revize přípojky</t>
  </si>
  <si>
    <t>230-92</t>
  </si>
  <si>
    <t>Tlaková zkouška na přípojce</t>
  </si>
  <si>
    <t>23-M 02</t>
  </si>
  <si>
    <t>OPZ-STL (včetně HUP v zem.provedení)</t>
  </si>
  <si>
    <t>230205051</t>
  </si>
  <si>
    <t>Montáž potrubí plastového svařované na tupo nebo elektrospojkou, D 90 mm, tl. stěny 5,2 mm</t>
  </si>
  <si>
    <t>230-011</t>
  </si>
  <si>
    <t>Trubka PE 100 SDR 17 D90x5,2</t>
  </si>
  <si>
    <t>230-019</t>
  </si>
  <si>
    <t>Hekaplast R 90/75</t>
  </si>
  <si>
    <t>230-031</t>
  </si>
  <si>
    <t>Signální vodič CYY 4</t>
  </si>
  <si>
    <t>30</t>
  </si>
  <si>
    <t>230-032</t>
  </si>
  <si>
    <t>Výstražná folie</t>
  </si>
  <si>
    <t>32</t>
  </si>
  <si>
    <t>230205242</t>
  </si>
  <si>
    <t>Montáž trubního dílu PE potrubí svařovaného na tupo nebo elektrospojkou D 63 mm, tl.stěny 5,7 mm</t>
  </si>
  <si>
    <t>34</t>
  </si>
  <si>
    <t>230-033</t>
  </si>
  <si>
    <t>Elektrokoleno PE-HD D63-90st.</t>
  </si>
  <si>
    <t>ks</t>
  </si>
  <si>
    <t>36</t>
  </si>
  <si>
    <t>230-034</t>
  </si>
  <si>
    <t>Kulový kohout R950-2" vč.montáže</t>
  </si>
  <si>
    <t>38</t>
  </si>
  <si>
    <t>230-035</t>
  </si>
  <si>
    <t>ISIFLO šroubení s vnějším závitem D63x2", vč.montáže</t>
  </si>
  <si>
    <t>40</t>
  </si>
  <si>
    <t>230-036</t>
  </si>
  <si>
    <t>ISIFLO vsuvka podpůrná 63, vč.montáže</t>
  </si>
  <si>
    <t>42</t>
  </si>
  <si>
    <t>230-037</t>
  </si>
  <si>
    <t>ISIFLO objímka DS 63, vč.montáže</t>
  </si>
  <si>
    <t>44</t>
  </si>
  <si>
    <t>230-038</t>
  </si>
  <si>
    <t>Plastová záslepka signalizačního vodiče</t>
  </si>
  <si>
    <t>46</t>
  </si>
  <si>
    <t>230-071</t>
  </si>
  <si>
    <t>Uzavírací kohout GF D63, vč.montáže</t>
  </si>
  <si>
    <t>48</t>
  </si>
  <si>
    <t>230-072</t>
  </si>
  <si>
    <t>Zemní teleskopická souprava, vč.montáže</t>
  </si>
  <si>
    <t>50</t>
  </si>
  <si>
    <t>230-073</t>
  </si>
  <si>
    <t>Betonová deska pod poklop, vč.montáže</t>
  </si>
  <si>
    <t>52</t>
  </si>
  <si>
    <t>230-074</t>
  </si>
  <si>
    <t>Poklop hydrantový velký Y4522, vč.montáže</t>
  </si>
  <si>
    <t>54</t>
  </si>
  <si>
    <t>56</t>
  </si>
  <si>
    <t>29</t>
  </si>
  <si>
    <t>58</t>
  </si>
  <si>
    <t>23-M 03</t>
  </si>
  <si>
    <t>OPZ - NTL - dodávka+montáž</t>
  </si>
  <si>
    <t>230205035</t>
  </si>
  <si>
    <t>Montáž potrubí plastového svařované na tupo nebo elektrospojkou, D 50 mm, tl. stěny 4,6 mm</t>
  </si>
  <si>
    <t>60</t>
  </si>
  <si>
    <t>31</t>
  </si>
  <si>
    <t>230-012</t>
  </si>
  <si>
    <t>Trubka PE 100 SDR11 D50x4,6</t>
  </si>
  <si>
    <t>62</t>
  </si>
  <si>
    <t>64</t>
  </si>
  <si>
    <t>33</t>
  </si>
  <si>
    <t>66</t>
  </si>
  <si>
    <t>68</t>
  </si>
  <si>
    <t>35</t>
  </si>
  <si>
    <t>70</t>
  </si>
  <si>
    <t>230-0331</t>
  </si>
  <si>
    <t>Elektrokoleno PE-HD D50-90st.</t>
  </si>
  <si>
    <t>72</t>
  </si>
  <si>
    <t>37</t>
  </si>
  <si>
    <t>230-0351</t>
  </si>
  <si>
    <t>ISIFLO šroubení s vnějším závitem D50x6/4", vč.montáže</t>
  </si>
  <si>
    <t>74</t>
  </si>
  <si>
    <t>230-0361</t>
  </si>
  <si>
    <t>ISIFLO vsuvka podpůrná 50, vč.montáže</t>
  </si>
  <si>
    <t>76</t>
  </si>
  <si>
    <t>39</t>
  </si>
  <si>
    <t>230-0371</t>
  </si>
  <si>
    <t>ISIFLO objímka DS 50, vč.montáže</t>
  </si>
  <si>
    <t>78</t>
  </si>
  <si>
    <t>80</t>
  </si>
  <si>
    <t>41</t>
  </si>
  <si>
    <t>82</t>
  </si>
  <si>
    <t>84</t>
  </si>
  <si>
    <t>43</t>
  </si>
  <si>
    <t>86</t>
  </si>
  <si>
    <t>230-041</t>
  </si>
  <si>
    <t>Zemní přechodka PE D50/ocel DN40</t>
  </si>
  <si>
    <t>88</t>
  </si>
  <si>
    <t>45</t>
  </si>
  <si>
    <t>90</t>
  </si>
  <si>
    <t>230-911</t>
  </si>
  <si>
    <t>Revize nového úseku</t>
  </si>
  <si>
    <t>92</t>
  </si>
  <si>
    <t>47</t>
  </si>
  <si>
    <t>230-921</t>
  </si>
  <si>
    <t>Tlaková zkouška nového úseku</t>
  </si>
  <si>
    <t>94</t>
  </si>
  <si>
    <t>02 - S.O- 01.2 - Vystrojení pilíře</t>
  </si>
  <si>
    <t>PSV - Práce a dodávky PSV</t>
  </si>
  <si>
    <t xml:space="preserve">    723 - Zdravotechnika - vnitřní plynovod</t>
  </si>
  <si>
    <t xml:space="preserve">    783 - Dokončovací práce - nátěry</t>
  </si>
  <si>
    <t>HZS - Hodinové zúčtovací sazby</t>
  </si>
  <si>
    <t>PSV</t>
  </si>
  <si>
    <t>Práce a dodávky PSV</t>
  </si>
  <si>
    <t>723</t>
  </si>
  <si>
    <t>Zdravotechnika - vnitřní plynovod</t>
  </si>
  <si>
    <t>723111203</t>
  </si>
  <si>
    <t>Potrubí ocelové závitové černé bezešvé svařované běžné DN 20</t>
  </si>
  <si>
    <t>723111204</t>
  </si>
  <si>
    <t>Potrubí ocelové závitové černé bezešvé svařované běžné DN 25</t>
  </si>
  <si>
    <t>723111206</t>
  </si>
  <si>
    <t>Potrubí ocelové závitové černé bezešvé svařované běžné DN 40</t>
  </si>
  <si>
    <t>723150312</t>
  </si>
  <si>
    <t>Potrubí ocelové hladké černé bezešvé spojované svařováním tvářené za tepla D 57x3,2 mm</t>
  </si>
  <si>
    <t>723150314</t>
  </si>
  <si>
    <t>Potrubí ocelové hladké černé bezešvé spojované svařováním tvářené za tepla D 89x3,6 mm</t>
  </si>
  <si>
    <t>733124115</t>
  </si>
  <si>
    <t>Příplatek k potrubí ocelovému hladkému za zhotovení přechodů z trubek hladkých kováním DN 40/25</t>
  </si>
  <si>
    <t>733124124</t>
  </si>
  <si>
    <t>Příplatek k potrubí ocelovému hladkému za zhotovení přechodů z trubek hladkých kováním DN 100/65</t>
  </si>
  <si>
    <t>723160204</t>
  </si>
  <si>
    <t>Přípojka k plynoměru spojované na závit bez ochozu G 1</t>
  </si>
  <si>
    <t>soubor</t>
  </si>
  <si>
    <t>723160334</t>
  </si>
  <si>
    <t>Rozpěrka přípojek plynoměru G 1</t>
  </si>
  <si>
    <t>723229102</t>
  </si>
  <si>
    <t>Montáž armatur plynovodních s jedním závitem G 1/2 ostatní typ</t>
  </si>
  <si>
    <t>723-0001</t>
  </si>
  <si>
    <t>Tlakoměr 0-6 kPa, D160 tř.přesnosti 2,5</t>
  </si>
  <si>
    <t>723-0002</t>
  </si>
  <si>
    <t>Manometrový kohout</t>
  </si>
  <si>
    <t>723-0003</t>
  </si>
  <si>
    <t>Kondenzační smyčka</t>
  </si>
  <si>
    <t>723-0004</t>
  </si>
  <si>
    <t>Přípojka M20x1,5</t>
  </si>
  <si>
    <t>723-0005</t>
  </si>
  <si>
    <t>Nástavec M20x1,5</t>
  </si>
  <si>
    <t>723231163</t>
  </si>
  <si>
    <t>Kohout kulový přímý G 3/4 PN 42 do 185°C plnoprůtokový s koulí DADO vnitřní závit těžká řada</t>
  </si>
  <si>
    <t>723231164</t>
  </si>
  <si>
    <t>Kohout kulový přímý G 1 PN 42 do 185°C plnoprůtokový s koulí DADO vnitřní závit těžká řada</t>
  </si>
  <si>
    <t>723234313</t>
  </si>
  <si>
    <t>Regulátor tlaku plynu středotlaký jednostupňový výkon do 50 m3/hod pro zemní plyn s přírubami</t>
  </si>
  <si>
    <t>723-0010</t>
  </si>
  <si>
    <t>Dno klenuté DN50</t>
  </si>
  <si>
    <t>723-0011</t>
  </si>
  <si>
    <t>Dno klenuté DN80</t>
  </si>
  <si>
    <t>723-0012</t>
  </si>
  <si>
    <t>Dno klenuté DN100</t>
  </si>
  <si>
    <t>998723201</t>
  </si>
  <si>
    <t>Přesun hmot procentní pro vnitřní plynovod v objektech v do 6 m</t>
  </si>
  <si>
    <t>%</t>
  </si>
  <si>
    <t>783</t>
  </si>
  <si>
    <t>Dokončovací práce - nátěry</t>
  </si>
  <si>
    <t>783617611</t>
  </si>
  <si>
    <t>Krycí dvojnásobný syntetický nátěr potrubí DN do 50 mm</t>
  </si>
  <si>
    <t>783617631</t>
  </si>
  <si>
    <t>Krycí dvojnásobný syntetický nátěr potrubí DN do 100 mm</t>
  </si>
  <si>
    <t>HZS</t>
  </si>
  <si>
    <t>Hodinové zúčtovací sazby</t>
  </si>
  <si>
    <t>HZS-01</t>
  </si>
  <si>
    <t>Profuk plynovodu</t>
  </si>
  <si>
    <t>h</t>
  </si>
  <si>
    <t>262144</t>
  </si>
  <si>
    <t>HZS-02</t>
  </si>
  <si>
    <t>Vpuštění plynu a odvětrání</t>
  </si>
  <si>
    <t>HZS-03</t>
  </si>
  <si>
    <t>Zkouška pevnosti</t>
  </si>
  <si>
    <t>HZS-04</t>
  </si>
  <si>
    <t>Zkouška těsnosti</t>
  </si>
  <si>
    <t>HZS-05</t>
  </si>
  <si>
    <t>Zkouška provozuschopnosti</t>
  </si>
  <si>
    <t>HZS-06</t>
  </si>
  <si>
    <t>Revize plynovodu</t>
  </si>
  <si>
    <t>HZS-07</t>
  </si>
  <si>
    <t>Dokumentace skutečného provedení</t>
  </si>
  <si>
    <t>03 - S.O. 01.3 - Pilíř</t>
  </si>
  <si>
    <t xml:space="preserve">    3 - Svislé a kompletní konstrukce</t>
  </si>
  <si>
    <t xml:space="preserve">    6 - Úpravy povrchů, podlahy a osazování výplní</t>
  </si>
  <si>
    <t xml:space="preserve">    711 - Izolace proti vodě, vlhkosti a plynům</t>
  </si>
  <si>
    <t xml:space="preserve">    764 - Konstrukce klempířské</t>
  </si>
  <si>
    <t>175111101</t>
  </si>
  <si>
    <t>Obsypání potrubí ručně sypaninou z vhodných hornin tř. 1 až 4 nebo materiálem připraveným podél výkopu ve vzdálenosti do 3 m od jeho kraje, pro jakoukoliv hloubku výkopu a míru zhutnění bez prohození sypaniny</t>
  </si>
  <si>
    <t>1482275364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</si>
  <si>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t>
  </si>
  <si>
    <t>(2+0,4)*0,9*0,8</t>
  </si>
  <si>
    <t>583312000</t>
  </si>
  <si>
    <t>štěrkopísek netříděný zásypový materiál</t>
  </si>
  <si>
    <t>1607261044</t>
  </si>
  <si>
    <t>1,728*2 'Přepočtené koeficientem množství</t>
  </si>
  <si>
    <t>Svislé a kompletní konstrukce</t>
  </si>
  <si>
    <t>311231115</t>
  </si>
  <si>
    <t>Zdivo z cihel pálených nosné z cihel plných dl. 290 mm P 7 až 15, na maltu ze suché směsi 5 MPa</t>
  </si>
  <si>
    <t>626284604</t>
  </si>
  <si>
    <t xml:space="preserve">Poznámka k souboru cen:_x000d_
1. V cenách -1155 až -1159 nejsou započteny případné náklady na: a) úpravu líce; tyto se oceňují cenami souboru cen 310 90-11 Úprava líce při zdění režného zdiva. b) spárování; tyto se oceňují cenami souboru cen 62. 63-10.. Spárování vnějších ploch pohledového zdiva. 2. Cenami -2014 až -2035 Zdivo z cihel lícových [Klinker] se oceňuje prosté vyzdění včetně spárování zdící a spárovací maltou, kotvené lícové zdivo se oceňuje cenami souboru cen 313 23-4 . Zdivo lícové obkladové [Klinker]. </t>
  </si>
  <si>
    <t>317121102</t>
  </si>
  <si>
    <t>Montáž prefabrikovaných překladů pro světlost otvoru přes 1050 do 1800 mm</t>
  </si>
  <si>
    <t>841067269</t>
  </si>
  <si>
    <t xml:space="preserve">Poznámka k souboru cen:_x000d_
1. Ceny lze použít i pro ocenění montáže překladů osazovaných při provádění zděných konstrukcí na objektech montovaných. 2. V cenách nejsou započteny náklady na dodávku překladů, tato se ocení ve specifikaci. </t>
  </si>
  <si>
    <t>593211010</t>
  </si>
  <si>
    <t>překlad železobetonový RZP 149x14x14 cm</t>
  </si>
  <si>
    <t>-186827092</t>
  </si>
  <si>
    <t>411121232</t>
  </si>
  <si>
    <t>Montáž prefabrikovaných železobetonových stropů se zalitím spár, včetně podpěrné konstrukce, na cementovou maltu ze stropních desek, šířky do 600 mm a délky přes 900 do 1800 mm</t>
  </si>
  <si>
    <t>311634202</t>
  </si>
  <si>
    <t xml:space="preserve">Poznámka k souboru cen:_x000d_
1. Montáž stropních panelů šířky do 600 mm a délky do 3300 mm se oceňuje jako montáž stropní desky. 2. Montáž stropní desky šířky přes 600 mm se ocení jako montáž stropních panelů. 3. Šířkou se rozumí šířka skladebná. 4. V cenách nejsou započteny náklady na dodávku hlavních materiálů, tato se ocení ve specifikaci.. </t>
  </si>
  <si>
    <t>593412190</t>
  </si>
  <si>
    <t>deska stropní PZD plné 150x30x9 cm</t>
  </si>
  <si>
    <t>-321780306</t>
  </si>
  <si>
    <t>417321414</t>
  </si>
  <si>
    <t>Ztužující pásy a věnce z betonu železového (bez výztuže) tř. C 20/25</t>
  </si>
  <si>
    <t>247166041</t>
  </si>
  <si>
    <t>1,4*0,15*0,15</t>
  </si>
  <si>
    <t>(1,6+1,4+1,6)*0,2*0,15</t>
  </si>
  <si>
    <t>417351115</t>
  </si>
  <si>
    <t>Bednění bočnic ztužujících pásů a věnců včetně vzpěr zřízení</t>
  </si>
  <si>
    <t>-39412376</t>
  </si>
  <si>
    <t>(1,6+1,4+1,25+1)*2*0,15</t>
  </si>
  <si>
    <t>417351116</t>
  </si>
  <si>
    <t>Bednění bočnic ztužujících pásů a věnců včetně vzpěr odstranění</t>
  </si>
  <si>
    <t>652590038</t>
  </si>
  <si>
    <t>417361821</t>
  </si>
  <si>
    <t>Výztuž ztužujících pásů a věnců z betonářské oceli 10 505 (R) nebo BSt 500</t>
  </si>
  <si>
    <t>-1913518371</t>
  </si>
  <si>
    <t>3kg/bm</t>
  </si>
  <si>
    <t>(1,6+1,4)*2*0,003</t>
  </si>
  <si>
    <t>Úpravy povrchů, podlahy a osazování výplní</t>
  </si>
  <si>
    <t>617321141</t>
  </si>
  <si>
    <t>Omítka vápenocementová vnitřních ploch nanášená ručně dvouvrstvá, tloušťky jádrové omítky do 10 mm a tloušťky štuku do 3 mm štuková uzavřených nebo omezených prostor světlíků nebo výtahových šachet</t>
  </si>
  <si>
    <t>1864194231</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</si>
  <si>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</si>
  <si>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(1,3+1,1)*2*(0,5+1,1+0,15)</t>
  </si>
  <si>
    <t>-1,1*1,1+(1,1+1,1*2)*0,15</t>
  </si>
  <si>
    <t>617321191</t>
  </si>
  <si>
    <t>Omítka vápenocementová vnitřních ploch nanášená ručně Příplatek k cenám za každých dalších i započatých 5 mm tloušťky omítky přes 10 mm světlíků nebo výtahových šachet</t>
  </si>
  <si>
    <t>341201644</t>
  </si>
  <si>
    <t>622142001</t>
  </si>
  <si>
    <t>Potažení vnějších ploch pletivem v ploše nebo pruzích, na plném podkladu sklovláknitým vtlačením do tmelu stěn</t>
  </si>
  <si>
    <t>171723135</t>
  </si>
  <si>
    <t xml:space="preserve">Poznámka k souboru cen:_x000d_
1. V cenách -2001 jsou započteny i náklady na tmel. </t>
  </si>
  <si>
    <t>622321121</t>
  </si>
  <si>
    <t>Omítka vápenocementová vnějších ploch nanášená ručně jednovrstvá, tloušťky do 15 mm hladká stěn</t>
  </si>
  <si>
    <t>-1986715385</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</si>
  <si>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</si>
  <si>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(1,6+1,4)*2*(0,15+0,5)</t>
  </si>
  <si>
    <t>622321141</t>
  </si>
  <si>
    <t>Omítka vápenocementová vnějších ploch nanášená ručně dvouvrstvá, tloušťky jádrové omítky do 10 mm a tloušťky štuku do 3 mm štuková stěn</t>
  </si>
  <si>
    <t>1400259795</t>
  </si>
  <si>
    <t>(1,6+1,4)*2*(1,1+0,15)</t>
  </si>
  <si>
    <t>-1,1*1,1</t>
  </si>
  <si>
    <t>622321191</t>
  </si>
  <si>
    <t>Omítka vápenocementová vnějších ploch nanášená ručně Příplatek k cenám za každých dalších i započatých 5 mm tloušťky omítky přes 15 mm stěn</t>
  </si>
  <si>
    <t>1208005713</t>
  </si>
  <si>
    <t>1265918719</t>
  </si>
  <si>
    <t>622511111</t>
  </si>
  <si>
    <t>Omítka tenkovrstvá akrylátová vnějších ploch probarvená, včetně penetrace podkladu mozaiková střednězrnná stěn</t>
  </si>
  <si>
    <t>1406362872</t>
  </si>
  <si>
    <t>629991011</t>
  </si>
  <si>
    <t>Zakrytí vnějších ploch před znečištěním včetně pozdějšího odkrytí výplní otvorů a svislých ploch fólií přilepenou lepící páskou</t>
  </si>
  <si>
    <t>782235274</t>
  </si>
  <si>
    <t xml:space="preserve">Poznámka k souboru cen:_x000d_
1. V ceně -1012 nejsou započteny náklady na dodávku a montáž začišťovací lišty; tyto se oceňují cenou 622 14-3004 této části katalogu a materiálem ve specifikaci. </t>
  </si>
  <si>
    <t>1,2*1,2*2</t>
  </si>
  <si>
    <t>635111232</t>
  </si>
  <si>
    <t>Násyp ze štěrkopísku, písku nebo kameniva pod podlahy se zhutněním z kameniva drobného 0-4</t>
  </si>
  <si>
    <t>-297305839</t>
  </si>
  <si>
    <t xml:space="preserve">Poznámka k souboru cen:_x000d_
1. Ceny jsou určeny pro násyp vodorovný nebo ve spádu pod podlahy, mazaniny, dlažby a pro násypy na plochých střechách. </t>
  </si>
  <si>
    <t>2,16*0,15</t>
  </si>
  <si>
    <t>637211121</t>
  </si>
  <si>
    <t>Okapový chodník z dlaždic betonových se zalitím spár cementovou maltou do písku, tl. dlaždic 40 mm</t>
  </si>
  <si>
    <t>1316499966</t>
  </si>
  <si>
    <t>(2,2+1,4)*2*0,3</t>
  </si>
  <si>
    <t>642943111</t>
  </si>
  <si>
    <t>Osazování ocelových úhelníkových rámů s dveřními křídly na cementovou maltu, o ploše otvoru do 2,5 m2</t>
  </si>
  <si>
    <t>-161064842</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</si>
  <si>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Ceny kryjí vybetonování nadvýšeného prahu u balkónových dveří při osazování zárubní a rámů. 2. V cenách jsou započteny i náklady na kotvení rámů do zdiva. 3. Ceny jsou určeny pro jakýkoliv způsob provádění (např. bodovým přivařením k obnažené výztuži, uklínováním, zalitím pracen apod.). 4. V cenách nejsou započteny náklady na dodávku zárubní nebo rámů, které se oceňují ve specifikaci. </t>
  </si>
  <si>
    <t>553435320</t>
  </si>
  <si>
    <t xml:space="preserve">dvířka na hlavní uzávěr plynu HUP  1100x1100 mm vč.rámu a nápisů - úprava žárový Pz + nátěr</t>
  </si>
  <si>
    <t>1714965411</t>
  </si>
  <si>
    <t>977151118</t>
  </si>
  <si>
    <t>Jádrové vrty diamantovými korunkami do stavebních materiálů (železobetonu, betonu, cihel, obkladů, dlažeb, kamene) průměru přes 90 do 100 mm</t>
  </si>
  <si>
    <t>992712670</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</si>
  <si>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</si>
  <si>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prostupy pro chráničku</t>
  </si>
  <si>
    <t>0,4*2</t>
  </si>
  <si>
    <t>981011413</t>
  </si>
  <si>
    <t>Demolice budov postupným rozebíráním z cihel, kamene, tvárnic na maltu cementovou nebo z betonu prostého s podílem konstrukcí přes 15 do 20 %</t>
  </si>
  <si>
    <t>-1096568823</t>
  </si>
  <si>
    <t xml:space="preserve">Poznámka k souboru cen:_x000d_
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 </t>
  </si>
  <si>
    <t>(2,6+0,64)*1,42*2</t>
  </si>
  <si>
    <t>997006512</t>
  </si>
  <si>
    <t>Vodorovná doprava suti na skládku s naložením na dopravní prostředek a složením přes 100 m do 1 km</t>
  </si>
  <si>
    <t>1661058393</t>
  </si>
  <si>
    <t xml:space="preserve">Poznámka k souboru cen:_x000d_
1. Pro volbu ceny je rozhodující dopravní vzdálenost těžiště skládky a půdorysné plochy objektu. </t>
  </si>
  <si>
    <t>997006519</t>
  </si>
  <si>
    <t>Vodorovná doprava suti na skládku s naložením na dopravní prostředek a složením Příplatek k ceně za každý další i započatý 1 km</t>
  </si>
  <si>
    <t>-2146893833</t>
  </si>
  <si>
    <t>3,43*34</t>
  </si>
  <si>
    <t>997013801</t>
  </si>
  <si>
    <t>Poplatek za uložení stavebního odpadu na skládce (skládkovné) betonového</t>
  </si>
  <si>
    <t>630025260</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</si>
  <si>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</si>
  <si>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998011001</t>
  </si>
  <si>
    <t>Přesun hmot pro budovy občanské výstavby, bydlení, výrobu a služby s nosnou svislou konstrukcí zděnou z cihel, tvárnic nebo kamene vodorovná dopravní vzdálenost do 100 m pro budovy výšky do 6 m</t>
  </si>
  <si>
    <t>-328478543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</si>
  <si>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</si>
  <si>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711</t>
  </si>
  <si>
    <t>Izolace proti vodě, vlhkosti a plynům</t>
  </si>
  <si>
    <t>711111001</t>
  </si>
  <si>
    <t>Provedení izolace proti zemní vlhkosti natěradly a tmely za studena na ploše vodorovné V nátěrem penetračním</t>
  </si>
  <si>
    <t>-107590305</t>
  </si>
  <si>
    <t xml:space="preserve">Poznámka k souboru cen:_x000d_
1. Izolace plochy jednotlivě do 10 m2 se oceňují skladebně cenou příslušné izolace a cenou 711 19-9095 Příplatek za plochu do 10 m2. </t>
  </si>
  <si>
    <t>(1,6+1,4)*2*0,15</t>
  </si>
  <si>
    <t>111631500</t>
  </si>
  <si>
    <t>lak asfaltový penetrační (MJ t) bal 9 kg</t>
  </si>
  <si>
    <t>-543576681</t>
  </si>
  <si>
    <t>711141559</t>
  </si>
  <si>
    <t>Provedení izolace proti zemní vlhkosti pásy přitavením NAIP na ploše vodorovné V</t>
  </si>
  <si>
    <t>1108831379</t>
  </si>
  <si>
    <t xml:space="preserve">Poznámka k souboru cen:_x000d_
1. Izolace plochy jednotlivě do 10 m2 se oceňují skladebně cenou příslušné izolace a cenou 711 19-9097 Příplatek za plochu do 10 m2. </t>
  </si>
  <si>
    <t>628526740</t>
  </si>
  <si>
    <t>pásy s modifikovaným asfaltem vložka skleněná rohož</t>
  </si>
  <si>
    <t>2023022153</t>
  </si>
  <si>
    <t>0,9*1,15 'Přepočtené koeficientem množství</t>
  </si>
  <si>
    <t>998711101</t>
  </si>
  <si>
    <t>Přesun hmot pro izolace proti vodě, vlhkosti a plynům stanovený z hmotnosti přesunovaného materiálu vodorovná dopravní vzdálenost do 50 m v objektech výšky do 6 m</t>
  </si>
  <si>
    <t>1967881925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</si>
  <si>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</si>
  <si>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723150369</t>
  </si>
  <si>
    <t>Potrubí z ocelových trubek hladkých chráničky D 89/3,6</t>
  </si>
  <si>
    <t>96715960</t>
  </si>
  <si>
    <t>998723101</t>
  </si>
  <si>
    <t>Přesun hmot pro vnitřní plynovod stanovený z hmotnosti přesunovaného materiálu vodorovná dopravní vzdálenost do 50 m v objektech výšky do 6 m</t>
  </si>
  <si>
    <t>1241223839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</si>
  <si>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</si>
  <si>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764</t>
  </si>
  <si>
    <t>Konstrukce klempířské</t>
  </si>
  <si>
    <t>764111641</t>
  </si>
  <si>
    <t>Krytina ze svitků nebo z taškových tabulí z pozinkovaného plechu s povrchovou úpravou s úpravou u okapů, prostupů a výčnělků střechy rovné drážkováním ze svitků rš 670 mm, sklon střechy do 30 st.</t>
  </si>
  <si>
    <t>332446624</t>
  </si>
  <si>
    <t>2*1,7</t>
  </si>
  <si>
    <t>998764101</t>
  </si>
  <si>
    <t>Přesun hmot pro konstrukce klempířské stanovený z hmotnosti přesunovaného materiálu vodorovná dopravní vzdálenost do 50 m v objektech výšky do 6 m</t>
  </si>
  <si>
    <t>1100974553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</si>
  <si>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</si>
  <si>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783823135</t>
  </si>
  <si>
    <t>Penetrační nátěr omítek hladkých omítek hladkých, zrnitých tenkovrstvých nebo štukových stupně členitosti 1 a 2 silikonový</t>
  </si>
  <si>
    <t>1877722795</t>
  </si>
  <si>
    <t>okraje desek PZD</t>
  </si>
  <si>
    <t>(1,8+1,5)*2*(0,1+0,1)</t>
  </si>
  <si>
    <t>783827425</t>
  </si>
  <si>
    <t>Krycí (ochranný ) nátěr omítek dvojnásobný hladkých omítek hladkých, zrnitých tenkovrstvých nebo štukových stupně členitosti 1 a 2 silikonový</t>
  </si>
  <si>
    <t>1214647487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</si>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</sst>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8"/>
      <color rgb="FF003366"/>
      <name val="Trebuchet MS"/>
    </font>
    <font>
      <sz val="10"/>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0" fillId="0" borderId="0" xfId="0" applyFont="1" applyAlignment="1">
      <alignment horizontal="center" vertical="center" wrapText="1"/>
    </xf>
    <xf numFmtId="0" fontId="6" fillId="0" borderId="0" xfId="0" applyFont="1" applyAlignment="1"/>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6" fillId="0" borderId="5" xfId="0" applyFont="1" applyBorder="1" applyAlignment="1" applyProtection="1"/>
    <xf numFmtId="0" fontId="6" fillId="0" borderId="0" xfId="0" applyFont="1" applyAlignment="1" applyProtection="1"/>
    <xf numFmtId="0" fontId="6" fillId="0" borderId="0" xfId="0" applyFont="1" applyAlignment="1" applyProtection="1">
      <alignment horizontal="left"/>
    </xf>
    <xf numFmtId="0" fontId="5" fillId="0" borderId="0" xfId="0" applyFont="1" applyAlignment="1" applyProtection="1">
      <alignment horizontal="left"/>
    </xf>
    <xf numFmtId="0" fontId="6" fillId="0" borderId="0" xfId="0" applyFont="1" applyAlignment="1" applyProtection="1">
      <protection locked="0"/>
    </xf>
    <xf numFmtId="4" fontId="5" fillId="0" borderId="0" xfId="0" applyNumberFormat="1" applyFont="1" applyAlignment="1" applyProtection="1"/>
    <xf numFmtId="0" fontId="6" fillId="0" borderId="5" xfId="0" applyFont="1" applyBorder="1" applyAlignment="1"/>
    <xf numFmtId="0" fontId="6" fillId="0" borderId="18" xfId="0" applyFont="1" applyBorder="1" applyAlignment="1" applyProtection="1"/>
    <xf numFmtId="0" fontId="6" fillId="0" borderId="0" xfId="0" applyFont="1" applyBorder="1" applyAlignment="1" applyProtection="1"/>
    <xf numFmtId="166" fontId="6" fillId="0" borderId="0" xfId="0" applyNumberFormat="1" applyFont="1" applyBorder="1" applyAlignment="1" applyProtection="1"/>
    <xf numFmtId="166" fontId="6" fillId="0" borderId="19" xfId="0" applyNumberFormat="1" applyFont="1" applyBorder="1" applyAlignment="1" applyProtection="1"/>
    <xf numFmtId="0" fontId="6" fillId="0" borderId="0" xfId="0" applyFont="1" applyAlignment="1">
      <alignment horizontal="left"/>
    </xf>
    <xf numFmtId="0" fontId="6" fillId="0" borderId="0" xfId="0" applyFont="1" applyAlignment="1">
      <alignment horizontal="center"/>
    </xf>
    <xf numFmtId="4" fontId="6"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7" fillId="0" borderId="0" xfId="0" applyFont="1" applyAlignment="1" applyProtection="1">
      <alignment horizontal="left"/>
    </xf>
    <xf numFmtId="4" fontId="7" fillId="0" borderId="0" xfId="0" applyNumberFormat="1" applyFont="1" applyAlignment="1" applyProtection="1"/>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167" fontId="0" fillId="3" borderId="28" xfId="0" applyNumberFormat="1" applyFont="1" applyFill="1" applyBorder="1" applyAlignment="1" applyProtection="1">
      <alignment vertical="center"/>
      <protection locked="0"/>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20</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22</v>
      </c>
      <c r="AO7" s="28"/>
      <c r="AP7" s="28"/>
      <c r="AQ7" s="30"/>
      <c r="BE7" s="38"/>
      <c r="BS7" s="23" t="s">
        <v>20</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20</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20</v>
      </c>
    </row>
    <row r="10" ht="14.4" customHeight="1">
      <c r="B10" s="27"/>
      <c r="C10" s="28"/>
      <c r="D10" s="39" t="s">
        <v>28</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29</v>
      </c>
      <c r="AL10" s="28"/>
      <c r="AM10" s="28"/>
      <c r="AN10" s="34" t="s">
        <v>30</v>
      </c>
      <c r="AO10" s="28"/>
      <c r="AP10" s="28"/>
      <c r="AQ10" s="30"/>
      <c r="BE10" s="38"/>
      <c r="BS10" s="23" t="s">
        <v>20</v>
      </c>
    </row>
    <row r="11" ht="18.48" customHeight="1">
      <c r="B11" s="27"/>
      <c r="C11" s="28"/>
      <c r="D11" s="28"/>
      <c r="E11" s="34" t="s">
        <v>31</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32</v>
      </c>
      <c r="AL11" s="28"/>
      <c r="AM11" s="28"/>
      <c r="AN11" s="34" t="s">
        <v>33</v>
      </c>
      <c r="AO11" s="28"/>
      <c r="AP11" s="28"/>
      <c r="AQ11" s="30"/>
      <c r="BE11" s="38"/>
      <c r="BS11" s="23" t="s">
        <v>20</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20</v>
      </c>
    </row>
    <row r="13" ht="14.4" customHeight="1">
      <c r="B13" s="27"/>
      <c r="C13" s="28"/>
      <c r="D13" s="39"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29</v>
      </c>
      <c r="AL13" s="28"/>
      <c r="AM13" s="28"/>
      <c r="AN13" s="41" t="s">
        <v>35</v>
      </c>
      <c r="AO13" s="28"/>
      <c r="AP13" s="28"/>
      <c r="AQ13" s="30"/>
      <c r="BE13" s="38"/>
      <c r="BS13" s="23" t="s">
        <v>20</v>
      </c>
    </row>
    <row r="14">
      <c r="B14" s="27"/>
      <c r="C14" s="28"/>
      <c r="D14" s="28"/>
      <c r="E14" s="41" t="s">
        <v>35</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32</v>
      </c>
      <c r="AL14" s="28"/>
      <c r="AM14" s="28"/>
      <c r="AN14" s="41" t="s">
        <v>35</v>
      </c>
      <c r="AO14" s="28"/>
      <c r="AP14" s="28"/>
      <c r="AQ14" s="30"/>
      <c r="BE14" s="38"/>
      <c r="BS14" s="23" t="s">
        <v>20</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29</v>
      </c>
      <c r="AL16" s="28"/>
      <c r="AM16" s="28"/>
      <c r="AN16" s="34" t="s">
        <v>22</v>
      </c>
      <c r="AO16" s="28"/>
      <c r="AP16" s="28"/>
      <c r="AQ16" s="30"/>
      <c r="BE16" s="38"/>
      <c r="BS16" s="23" t="s">
        <v>6</v>
      </c>
    </row>
    <row r="17" ht="18.48" customHeight="1">
      <c r="B17" s="27"/>
      <c r="C17" s="28"/>
      <c r="D17" s="28"/>
      <c r="E17" s="34" t="s">
        <v>37</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32</v>
      </c>
      <c r="AL17" s="28"/>
      <c r="AM17" s="28"/>
      <c r="AN17" s="34" t="s">
        <v>22</v>
      </c>
      <c r="AO17" s="28"/>
      <c r="AP17" s="28"/>
      <c r="AQ17" s="30"/>
      <c r="BE17" s="38"/>
      <c r="BS17" s="23" t="s">
        <v>38</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39</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3" t="s">
        <v>22</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40</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41</v>
      </c>
      <c r="M25" s="51"/>
      <c r="N25" s="51"/>
      <c r="O25" s="51"/>
      <c r="P25" s="46"/>
      <c r="Q25" s="46"/>
      <c r="R25" s="46"/>
      <c r="S25" s="46"/>
      <c r="T25" s="46"/>
      <c r="U25" s="46"/>
      <c r="V25" s="46"/>
      <c r="W25" s="51" t="s">
        <v>42</v>
      </c>
      <c r="X25" s="51"/>
      <c r="Y25" s="51"/>
      <c r="Z25" s="51"/>
      <c r="AA25" s="51"/>
      <c r="AB25" s="51"/>
      <c r="AC25" s="51"/>
      <c r="AD25" s="51"/>
      <c r="AE25" s="51"/>
      <c r="AF25" s="46"/>
      <c r="AG25" s="46"/>
      <c r="AH25" s="46"/>
      <c r="AI25" s="46"/>
      <c r="AJ25" s="46"/>
      <c r="AK25" s="51" t="s">
        <v>43</v>
      </c>
      <c r="AL25" s="51"/>
      <c r="AM25" s="51"/>
      <c r="AN25" s="51"/>
      <c r="AO25" s="51"/>
      <c r="AP25" s="46"/>
      <c r="AQ25" s="50"/>
      <c r="BE25" s="38"/>
    </row>
    <row r="26" s="2" customFormat="1" ht="14.4" customHeight="1">
      <c r="B26" s="52"/>
      <c r="C26" s="53"/>
      <c r="D26" s="54" t="s">
        <v>44</v>
      </c>
      <c r="E26" s="53"/>
      <c r="F26" s="54" t="s">
        <v>45</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46</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47</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48</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49</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50</v>
      </c>
      <c r="E32" s="60"/>
      <c r="F32" s="60"/>
      <c r="G32" s="60"/>
      <c r="H32" s="60"/>
      <c r="I32" s="60"/>
      <c r="J32" s="60"/>
      <c r="K32" s="60"/>
      <c r="L32" s="60"/>
      <c r="M32" s="60"/>
      <c r="N32" s="60"/>
      <c r="O32" s="60"/>
      <c r="P32" s="60"/>
      <c r="Q32" s="60"/>
      <c r="R32" s="60"/>
      <c r="S32" s="60"/>
      <c r="T32" s="61" t="s">
        <v>51</v>
      </c>
      <c r="U32" s="60"/>
      <c r="V32" s="60"/>
      <c r="W32" s="60"/>
      <c r="X32" s="62" t="s">
        <v>52</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53</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01</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ČZA v Humpolci, střední škola - oprava plynové přípojky na DM Fugnerova</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24</v>
      </c>
      <c r="D44" s="73"/>
      <c r="E44" s="73"/>
      <c r="F44" s="73"/>
      <c r="G44" s="73"/>
      <c r="H44" s="73"/>
      <c r="I44" s="73"/>
      <c r="J44" s="73"/>
      <c r="K44" s="73"/>
      <c r="L44" s="83" t="str">
        <f>IF(K8="","",K8)</f>
        <v>Humpolec</v>
      </c>
      <c r="M44" s="73"/>
      <c r="N44" s="73"/>
      <c r="O44" s="73"/>
      <c r="P44" s="73"/>
      <c r="Q44" s="73"/>
      <c r="R44" s="73"/>
      <c r="S44" s="73"/>
      <c r="T44" s="73"/>
      <c r="U44" s="73"/>
      <c r="V44" s="73"/>
      <c r="W44" s="73"/>
      <c r="X44" s="73"/>
      <c r="Y44" s="73"/>
      <c r="Z44" s="73"/>
      <c r="AA44" s="73"/>
      <c r="AB44" s="73"/>
      <c r="AC44" s="73"/>
      <c r="AD44" s="73"/>
      <c r="AE44" s="73"/>
      <c r="AF44" s="73"/>
      <c r="AG44" s="73"/>
      <c r="AH44" s="73"/>
      <c r="AI44" s="75" t="s">
        <v>26</v>
      </c>
      <c r="AJ44" s="73"/>
      <c r="AK44" s="73"/>
      <c r="AL44" s="73"/>
      <c r="AM44" s="84" t="str">
        <f>IF(AN8= "","",AN8)</f>
        <v>24. 4. 2018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28</v>
      </c>
      <c r="D46" s="73"/>
      <c r="E46" s="73"/>
      <c r="F46" s="73"/>
      <c r="G46" s="73"/>
      <c r="H46" s="73"/>
      <c r="I46" s="73"/>
      <c r="J46" s="73"/>
      <c r="K46" s="73"/>
      <c r="L46" s="76" t="str">
        <f>IF(E11= "","",E11)</f>
        <v>Kraj Vysočina</v>
      </c>
      <c r="M46" s="73"/>
      <c r="N46" s="73"/>
      <c r="O46" s="73"/>
      <c r="P46" s="73"/>
      <c r="Q46" s="73"/>
      <c r="R46" s="73"/>
      <c r="S46" s="73"/>
      <c r="T46" s="73"/>
      <c r="U46" s="73"/>
      <c r="V46" s="73"/>
      <c r="W46" s="73"/>
      <c r="X46" s="73"/>
      <c r="Y46" s="73"/>
      <c r="Z46" s="73"/>
      <c r="AA46" s="73"/>
      <c r="AB46" s="73"/>
      <c r="AC46" s="73"/>
      <c r="AD46" s="73"/>
      <c r="AE46" s="73"/>
      <c r="AF46" s="73"/>
      <c r="AG46" s="73"/>
      <c r="AH46" s="73"/>
      <c r="AI46" s="75" t="s">
        <v>36</v>
      </c>
      <c r="AJ46" s="73"/>
      <c r="AK46" s="73"/>
      <c r="AL46" s="73"/>
      <c r="AM46" s="76" t="str">
        <f>IF(E17="","",E17)</f>
        <v>ing.Aleš Janoušek</v>
      </c>
      <c r="AN46" s="76"/>
      <c r="AO46" s="76"/>
      <c r="AP46" s="76"/>
      <c r="AQ46" s="73"/>
      <c r="AR46" s="71"/>
      <c r="AS46" s="85" t="s">
        <v>54</v>
      </c>
      <c r="AT46" s="86"/>
      <c r="AU46" s="87"/>
      <c r="AV46" s="87"/>
      <c r="AW46" s="87"/>
      <c r="AX46" s="87"/>
      <c r="AY46" s="87"/>
      <c r="AZ46" s="87"/>
      <c r="BA46" s="87"/>
      <c r="BB46" s="87"/>
      <c r="BC46" s="87"/>
      <c r="BD46" s="88"/>
    </row>
    <row r="47" s="1" customFormat="1">
      <c r="B47" s="45"/>
      <c r="C47" s="75" t="s">
        <v>34</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55</v>
      </c>
      <c r="D49" s="96"/>
      <c r="E49" s="96"/>
      <c r="F49" s="96"/>
      <c r="G49" s="96"/>
      <c r="H49" s="97"/>
      <c r="I49" s="98" t="s">
        <v>56</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57</v>
      </c>
      <c r="AH49" s="96"/>
      <c r="AI49" s="96"/>
      <c r="AJ49" s="96"/>
      <c r="AK49" s="96"/>
      <c r="AL49" s="96"/>
      <c r="AM49" s="96"/>
      <c r="AN49" s="98" t="s">
        <v>58</v>
      </c>
      <c r="AO49" s="96"/>
      <c r="AP49" s="96"/>
      <c r="AQ49" s="100" t="s">
        <v>59</v>
      </c>
      <c r="AR49" s="71"/>
      <c r="AS49" s="101" t="s">
        <v>60</v>
      </c>
      <c r="AT49" s="102" t="s">
        <v>61</v>
      </c>
      <c r="AU49" s="102" t="s">
        <v>62</v>
      </c>
      <c r="AV49" s="102" t="s">
        <v>63</v>
      </c>
      <c r="AW49" s="102" t="s">
        <v>64</v>
      </c>
      <c r="AX49" s="102" t="s">
        <v>65</v>
      </c>
      <c r="AY49" s="102" t="s">
        <v>66</v>
      </c>
      <c r="AZ49" s="102" t="s">
        <v>67</v>
      </c>
      <c r="BA49" s="102" t="s">
        <v>68</v>
      </c>
      <c r="BB49" s="102" t="s">
        <v>69</v>
      </c>
      <c r="BC49" s="102" t="s">
        <v>70</v>
      </c>
      <c r="BD49" s="103" t="s">
        <v>71</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72</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ROUND(SUM(AG52:AG56),2)</f>
        <v>0</v>
      </c>
      <c r="AH51" s="109"/>
      <c r="AI51" s="109"/>
      <c r="AJ51" s="109"/>
      <c r="AK51" s="109"/>
      <c r="AL51" s="109"/>
      <c r="AM51" s="109"/>
      <c r="AN51" s="110">
        <f>SUM(AG51,AT51)</f>
        <v>0</v>
      </c>
      <c r="AO51" s="110"/>
      <c r="AP51" s="110"/>
      <c r="AQ51" s="111" t="s">
        <v>22</v>
      </c>
      <c r="AR51" s="82"/>
      <c r="AS51" s="112">
        <f>ROUND(SUM(AS52:AS56),2)</f>
        <v>0</v>
      </c>
      <c r="AT51" s="113">
        <f>ROUND(SUM(AV51:AW51),2)</f>
        <v>0</v>
      </c>
      <c r="AU51" s="114">
        <f>ROUND(SUM(AU52:AU56),5)</f>
        <v>0</v>
      </c>
      <c r="AV51" s="113">
        <f>ROUND(AZ51*L26,2)</f>
        <v>0</v>
      </c>
      <c r="AW51" s="113">
        <f>ROUND(BA51*L27,2)</f>
        <v>0</v>
      </c>
      <c r="AX51" s="113">
        <f>ROUND(BB51*L26,2)</f>
        <v>0</v>
      </c>
      <c r="AY51" s="113">
        <f>ROUND(BC51*L27,2)</f>
        <v>0</v>
      </c>
      <c r="AZ51" s="113">
        <f>ROUND(SUM(AZ52:AZ56),2)</f>
        <v>0</v>
      </c>
      <c r="BA51" s="113">
        <f>ROUND(SUM(BA52:BA56),2)</f>
        <v>0</v>
      </c>
      <c r="BB51" s="113">
        <f>ROUND(SUM(BB52:BB56),2)</f>
        <v>0</v>
      </c>
      <c r="BC51" s="113">
        <f>ROUND(SUM(BC52:BC56),2)</f>
        <v>0</v>
      </c>
      <c r="BD51" s="115">
        <f>ROUND(SUM(BD52:BD56),2)</f>
        <v>0</v>
      </c>
      <c r="BS51" s="116" t="s">
        <v>73</v>
      </c>
      <c r="BT51" s="116" t="s">
        <v>74</v>
      </c>
      <c r="BU51" s="117" t="s">
        <v>75</v>
      </c>
      <c r="BV51" s="116" t="s">
        <v>76</v>
      </c>
      <c r="BW51" s="116" t="s">
        <v>7</v>
      </c>
      <c r="BX51" s="116" t="s">
        <v>77</v>
      </c>
      <c r="CL51" s="116" t="s">
        <v>22</v>
      </c>
    </row>
    <row r="52" s="5" customFormat="1" ht="16.5" customHeight="1">
      <c r="A52" s="118" t="s">
        <v>78</v>
      </c>
      <c r="B52" s="119"/>
      <c r="C52" s="120"/>
      <c r="D52" s="121" t="s">
        <v>79</v>
      </c>
      <c r="E52" s="121"/>
      <c r="F52" s="121"/>
      <c r="G52" s="121"/>
      <c r="H52" s="121"/>
      <c r="I52" s="122"/>
      <c r="J52" s="121" t="s">
        <v>80</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'00 - VRN'!J27</f>
        <v>0</v>
      </c>
      <c r="AH52" s="122"/>
      <c r="AI52" s="122"/>
      <c r="AJ52" s="122"/>
      <c r="AK52" s="122"/>
      <c r="AL52" s="122"/>
      <c r="AM52" s="122"/>
      <c r="AN52" s="123">
        <f>SUM(AG52,AT52)</f>
        <v>0</v>
      </c>
      <c r="AO52" s="122"/>
      <c r="AP52" s="122"/>
      <c r="AQ52" s="124" t="s">
        <v>81</v>
      </c>
      <c r="AR52" s="125"/>
      <c r="AS52" s="126">
        <v>0</v>
      </c>
      <c r="AT52" s="127">
        <f>ROUND(SUM(AV52:AW52),2)</f>
        <v>0</v>
      </c>
      <c r="AU52" s="128">
        <f>'00 - VRN'!P77</f>
        <v>0</v>
      </c>
      <c r="AV52" s="127">
        <f>'00 - VRN'!J30</f>
        <v>0</v>
      </c>
      <c r="AW52" s="127">
        <f>'00 - VRN'!J31</f>
        <v>0</v>
      </c>
      <c r="AX52" s="127">
        <f>'00 - VRN'!J32</f>
        <v>0</v>
      </c>
      <c r="AY52" s="127">
        <f>'00 - VRN'!J33</f>
        <v>0</v>
      </c>
      <c r="AZ52" s="127">
        <f>'00 - VRN'!F30</f>
        <v>0</v>
      </c>
      <c r="BA52" s="127">
        <f>'00 - VRN'!F31</f>
        <v>0</v>
      </c>
      <c r="BB52" s="127">
        <f>'00 - VRN'!F32</f>
        <v>0</v>
      </c>
      <c r="BC52" s="127">
        <f>'00 - VRN'!F33</f>
        <v>0</v>
      </c>
      <c r="BD52" s="129">
        <f>'00 - VRN'!F34</f>
        <v>0</v>
      </c>
      <c r="BT52" s="130" t="s">
        <v>82</v>
      </c>
      <c r="BV52" s="130" t="s">
        <v>76</v>
      </c>
      <c r="BW52" s="130" t="s">
        <v>83</v>
      </c>
      <c r="BX52" s="130" t="s">
        <v>7</v>
      </c>
      <c r="CL52" s="130" t="s">
        <v>22</v>
      </c>
      <c r="CM52" s="130" t="s">
        <v>84</v>
      </c>
    </row>
    <row r="53" s="5" customFormat="1" ht="31.5" customHeight="1">
      <c r="A53" s="118" t="s">
        <v>78</v>
      </c>
      <c r="B53" s="119"/>
      <c r="C53" s="120"/>
      <c r="D53" s="121" t="s">
        <v>85</v>
      </c>
      <c r="E53" s="121"/>
      <c r="F53" s="121"/>
      <c r="G53" s="121"/>
      <c r="H53" s="121"/>
      <c r="I53" s="122"/>
      <c r="J53" s="121" t="s">
        <v>86</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'01-1 - S.O. 01.1 - Přípoj...'!J27</f>
        <v>0</v>
      </c>
      <c r="AH53" s="122"/>
      <c r="AI53" s="122"/>
      <c r="AJ53" s="122"/>
      <c r="AK53" s="122"/>
      <c r="AL53" s="122"/>
      <c r="AM53" s="122"/>
      <c r="AN53" s="123">
        <f>SUM(AG53,AT53)</f>
        <v>0</v>
      </c>
      <c r="AO53" s="122"/>
      <c r="AP53" s="122"/>
      <c r="AQ53" s="124" t="s">
        <v>81</v>
      </c>
      <c r="AR53" s="125"/>
      <c r="AS53" s="126">
        <v>0</v>
      </c>
      <c r="AT53" s="127">
        <f>ROUND(SUM(AV53:AW53),2)</f>
        <v>0</v>
      </c>
      <c r="AU53" s="128">
        <f>'01-1 - S.O. 01.1 - Přípoj...'!P83</f>
        <v>0</v>
      </c>
      <c r="AV53" s="127">
        <f>'01-1 - S.O. 01.1 - Přípoj...'!J30</f>
        <v>0</v>
      </c>
      <c r="AW53" s="127">
        <f>'01-1 - S.O. 01.1 - Přípoj...'!J31</f>
        <v>0</v>
      </c>
      <c r="AX53" s="127">
        <f>'01-1 - S.O. 01.1 - Přípoj...'!J32</f>
        <v>0</v>
      </c>
      <c r="AY53" s="127">
        <f>'01-1 - S.O. 01.1 - Přípoj...'!J33</f>
        <v>0</v>
      </c>
      <c r="AZ53" s="127">
        <f>'01-1 - S.O. 01.1 - Přípoj...'!F30</f>
        <v>0</v>
      </c>
      <c r="BA53" s="127">
        <f>'01-1 - S.O. 01.1 - Přípoj...'!F31</f>
        <v>0</v>
      </c>
      <c r="BB53" s="127">
        <f>'01-1 - S.O. 01.1 - Přípoj...'!F32</f>
        <v>0</v>
      </c>
      <c r="BC53" s="127">
        <f>'01-1 - S.O. 01.1 - Přípoj...'!F33</f>
        <v>0</v>
      </c>
      <c r="BD53" s="129">
        <f>'01-1 - S.O. 01.1 - Přípoj...'!F34</f>
        <v>0</v>
      </c>
      <c r="BT53" s="130" t="s">
        <v>82</v>
      </c>
      <c r="BV53" s="130" t="s">
        <v>76</v>
      </c>
      <c r="BW53" s="130" t="s">
        <v>87</v>
      </c>
      <c r="BX53" s="130" t="s">
        <v>7</v>
      </c>
      <c r="CL53" s="130" t="s">
        <v>22</v>
      </c>
      <c r="CM53" s="130" t="s">
        <v>84</v>
      </c>
    </row>
    <row r="54" s="5" customFormat="1" ht="31.5" customHeight="1">
      <c r="A54" s="118" t="s">
        <v>78</v>
      </c>
      <c r="B54" s="119"/>
      <c r="C54" s="120"/>
      <c r="D54" s="121" t="s">
        <v>88</v>
      </c>
      <c r="E54" s="121"/>
      <c r="F54" s="121"/>
      <c r="G54" s="121"/>
      <c r="H54" s="121"/>
      <c r="I54" s="122"/>
      <c r="J54" s="121" t="s">
        <v>89</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'01-2 - S.O. 01.1 - Přípoj...'!J27</f>
        <v>0</v>
      </c>
      <c r="AH54" s="122"/>
      <c r="AI54" s="122"/>
      <c r="AJ54" s="122"/>
      <c r="AK54" s="122"/>
      <c r="AL54" s="122"/>
      <c r="AM54" s="122"/>
      <c r="AN54" s="123">
        <f>SUM(AG54,AT54)</f>
        <v>0</v>
      </c>
      <c r="AO54" s="122"/>
      <c r="AP54" s="122"/>
      <c r="AQ54" s="124" t="s">
        <v>81</v>
      </c>
      <c r="AR54" s="125"/>
      <c r="AS54" s="126">
        <v>0</v>
      </c>
      <c r="AT54" s="127">
        <f>ROUND(SUM(AV54:AW54),2)</f>
        <v>0</v>
      </c>
      <c r="AU54" s="128">
        <f>'01-2 - S.O. 01.1 - Přípoj...'!P81</f>
        <v>0</v>
      </c>
      <c r="AV54" s="127">
        <f>'01-2 - S.O. 01.1 - Přípoj...'!J30</f>
        <v>0</v>
      </c>
      <c r="AW54" s="127">
        <f>'01-2 - S.O. 01.1 - Přípoj...'!J31</f>
        <v>0</v>
      </c>
      <c r="AX54" s="127">
        <f>'01-2 - S.O. 01.1 - Přípoj...'!J32</f>
        <v>0</v>
      </c>
      <c r="AY54" s="127">
        <f>'01-2 - S.O. 01.1 - Přípoj...'!J33</f>
        <v>0</v>
      </c>
      <c r="AZ54" s="127">
        <f>'01-2 - S.O. 01.1 - Přípoj...'!F30</f>
        <v>0</v>
      </c>
      <c r="BA54" s="127">
        <f>'01-2 - S.O. 01.1 - Přípoj...'!F31</f>
        <v>0</v>
      </c>
      <c r="BB54" s="127">
        <f>'01-2 - S.O. 01.1 - Přípoj...'!F32</f>
        <v>0</v>
      </c>
      <c r="BC54" s="127">
        <f>'01-2 - S.O. 01.1 - Přípoj...'!F33</f>
        <v>0</v>
      </c>
      <c r="BD54" s="129">
        <f>'01-2 - S.O. 01.1 - Přípoj...'!F34</f>
        <v>0</v>
      </c>
      <c r="BT54" s="130" t="s">
        <v>82</v>
      </c>
      <c r="BV54" s="130" t="s">
        <v>76</v>
      </c>
      <c r="BW54" s="130" t="s">
        <v>90</v>
      </c>
      <c r="BX54" s="130" t="s">
        <v>7</v>
      </c>
      <c r="CL54" s="130" t="s">
        <v>22</v>
      </c>
      <c r="CM54" s="130" t="s">
        <v>84</v>
      </c>
    </row>
    <row r="55" s="5" customFormat="1" ht="16.5" customHeight="1">
      <c r="A55" s="118" t="s">
        <v>78</v>
      </c>
      <c r="B55" s="119"/>
      <c r="C55" s="120"/>
      <c r="D55" s="121" t="s">
        <v>91</v>
      </c>
      <c r="E55" s="121"/>
      <c r="F55" s="121"/>
      <c r="G55" s="121"/>
      <c r="H55" s="121"/>
      <c r="I55" s="122"/>
      <c r="J55" s="121" t="s">
        <v>92</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'02 - S.O- 01.2 - Vystroje...'!J27</f>
        <v>0</v>
      </c>
      <c r="AH55" s="122"/>
      <c r="AI55" s="122"/>
      <c r="AJ55" s="122"/>
      <c r="AK55" s="122"/>
      <c r="AL55" s="122"/>
      <c r="AM55" s="122"/>
      <c r="AN55" s="123">
        <f>SUM(AG55,AT55)</f>
        <v>0</v>
      </c>
      <c r="AO55" s="122"/>
      <c r="AP55" s="122"/>
      <c r="AQ55" s="124" t="s">
        <v>81</v>
      </c>
      <c r="AR55" s="125"/>
      <c r="AS55" s="126">
        <v>0</v>
      </c>
      <c r="AT55" s="127">
        <f>ROUND(SUM(AV55:AW55),2)</f>
        <v>0</v>
      </c>
      <c r="AU55" s="128">
        <f>'02 - S.O- 01.2 - Vystroje...'!P80</f>
        <v>0</v>
      </c>
      <c r="AV55" s="127">
        <f>'02 - S.O- 01.2 - Vystroje...'!J30</f>
        <v>0</v>
      </c>
      <c r="AW55" s="127">
        <f>'02 - S.O- 01.2 - Vystroje...'!J31</f>
        <v>0</v>
      </c>
      <c r="AX55" s="127">
        <f>'02 - S.O- 01.2 - Vystroje...'!J32</f>
        <v>0</v>
      </c>
      <c r="AY55" s="127">
        <f>'02 - S.O- 01.2 - Vystroje...'!J33</f>
        <v>0</v>
      </c>
      <c r="AZ55" s="127">
        <f>'02 - S.O- 01.2 - Vystroje...'!F30</f>
        <v>0</v>
      </c>
      <c r="BA55" s="127">
        <f>'02 - S.O- 01.2 - Vystroje...'!F31</f>
        <v>0</v>
      </c>
      <c r="BB55" s="127">
        <f>'02 - S.O- 01.2 - Vystroje...'!F32</f>
        <v>0</v>
      </c>
      <c r="BC55" s="127">
        <f>'02 - S.O- 01.2 - Vystroje...'!F33</f>
        <v>0</v>
      </c>
      <c r="BD55" s="129">
        <f>'02 - S.O- 01.2 - Vystroje...'!F34</f>
        <v>0</v>
      </c>
      <c r="BT55" s="130" t="s">
        <v>82</v>
      </c>
      <c r="BV55" s="130" t="s">
        <v>76</v>
      </c>
      <c r="BW55" s="130" t="s">
        <v>93</v>
      </c>
      <c r="BX55" s="130" t="s">
        <v>7</v>
      </c>
      <c r="CL55" s="130" t="s">
        <v>22</v>
      </c>
      <c r="CM55" s="130" t="s">
        <v>84</v>
      </c>
    </row>
    <row r="56" s="5" customFormat="1" ht="16.5" customHeight="1">
      <c r="A56" s="118" t="s">
        <v>78</v>
      </c>
      <c r="B56" s="119"/>
      <c r="C56" s="120"/>
      <c r="D56" s="121" t="s">
        <v>94</v>
      </c>
      <c r="E56" s="121"/>
      <c r="F56" s="121"/>
      <c r="G56" s="121"/>
      <c r="H56" s="121"/>
      <c r="I56" s="122"/>
      <c r="J56" s="121" t="s">
        <v>95</v>
      </c>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3">
        <f>'03 - S.O. 01.3 - Pilíř'!J27</f>
        <v>0</v>
      </c>
      <c r="AH56" s="122"/>
      <c r="AI56" s="122"/>
      <c r="AJ56" s="122"/>
      <c r="AK56" s="122"/>
      <c r="AL56" s="122"/>
      <c r="AM56" s="122"/>
      <c r="AN56" s="123">
        <f>SUM(AG56,AT56)</f>
        <v>0</v>
      </c>
      <c r="AO56" s="122"/>
      <c r="AP56" s="122"/>
      <c r="AQ56" s="124" t="s">
        <v>81</v>
      </c>
      <c r="AR56" s="125"/>
      <c r="AS56" s="131">
        <v>0</v>
      </c>
      <c r="AT56" s="132">
        <f>ROUND(SUM(AV56:AW56),2)</f>
        <v>0</v>
      </c>
      <c r="AU56" s="133">
        <f>'03 - S.O. 01.3 - Pilíř'!P89</f>
        <v>0</v>
      </c>
      <c r="AV56" s="132">
        <f>'03 - S.O. 01.3 - Pilíř'!J30</f>
        <v>0</v>
      </c>
      <c r="AW56" s="132">
        <f>'03 - S.O. 01.3 - Pilíř'!J31</f>
        <v>0</v>
      </c>
      <c r="AX56" s="132">
        <f>'03 - S.O. 01.3 - Pilíř'!J32</f>
        <v>0</v>
      </c>
      <c r="AY56" s="132">
        <f>'03 - S.O. 01.3 - Pilíř'!J33</f>
        <v>0</v>
      </c>
      <c r="AZ56" s="132">
        <f>'03 - S.O. 01.3 - Pilíř'!F30</f>
        <v>0</v>
      </c>
      <c r="BA56" s="132">
        <f>'03 - S.O. 01.3 - Pilíř'!F31</f>
        <v>0</v>
      </c>
      <c r="BB56" s="132">
        <f>'03 - S.O. 01.3 - Pilíř'!F32</f>
        <v>0</v>
      </c>
      <c r="BC56" s="132">
        <f>'03 - S.O. 01.3 - Pilíř'!F33</f>
        <v>0</v>
      </c>
      <c r="BD56" s="134">
        <f>'03 - S.O. 01.3 - Pilíř'!F34</f>
        <v>0</v>
      </c>
      <c r="BT56" s="130" t="s">
        <v>82</v>
      </c>
      <c r="BV56" s="130" t="s">
        <v>76</v>
      </c>
      <c r="BW56" s="130" t="s">
        <v>96</v>
      </c>
      <c r="BX56" s="130" t="s">
        <v>7</v>
      </c>
      <c r="CL56" s="130" t="s">
        <v>22</v>
      </c>
      <c r="CM56" s="130" t="s">
        <v>84</v>
      </c>
    </row>
    <row r="57" s="1" customFormat="1" ht="30" customHeight="1">
      <c r="B57" s="45"/>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c r="AE57" s="73"/>
      <c r="AF57" s="73"/>
      <c r="AG57" s="73"/>
      <c r="AH57" s="73"/>
      <c r="AI57" s="73"/>
      <c r="AJ57" s="73"/>
      <c r="AK57" s="73"/>
      <c r="AL57" s="73"/>
      <c r="AM57" s="73"/>
      <c r="AN57" s="73"/>
      <c r="AO57" s="73"/>
      <c r="AP57" s="73"/>
      <c r="AQ57" s="73"/>
      <c r="AR57" s="71"/>
    </row>
    <row r="58" s="1" customFormat="1" ht="6.96" customHeight="1">
      <c r="B58" s="66"/>
      <c r="C58" s="67"/>
      <c r="D58" s="67"/>
      <c r="E58" s="67"/>
      <c r="F58" s="67"/>
      <c r="G58" s="67"/>
      <c r="H58" s="67"/>
      <c r="I58" s="67"/>
      <c r="J58" s="67"/>
      <c r="K58" s="67"/>
      <c r="L58" s="67"/>
      <c r="M58" s="67"/>
      <c r="N58" s="67"/>
      <c r="O58" s="67"/>
      <c r="P58" s="67"/>
      <c r="Q58" s="67"/>
      <c r="R58" s="67"/>
      <c r="S58" s="67"/>
      <c r="T58" s="67"/>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71"/>
    </row>
  </sheetData>
  <sheetProtection sheet="1" formatColumns="0" formatRows="0" objects="1" scenarios="1" spinCount="100000" saltValue="xpXm9oQGLf3oR5uyvI9LfFc8z6nJb/B9GL7wp6fbxHsy+O5zX0WL0sKsRYLb8z6+py9E7dpWz49Mj9b5NgJ1+w==" hashValue="A7Xgtv/4HzdMgQKt+O7ZXXNqzMTnpXx45EgG7Lee9u3nuQ/Nn6K0YfP5hzU/igtjtkwEDuSMoSwEUy8+RB190w==" algorithmName="SHA-512" password="CC35"/>
  <mergeCells count="57">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G51:AM51"/>
    <mergeCell ref="AN51:AP51"/>
    <mergeCell ref="AR2:BE2"/>
  </mergeCells>
  <hyperlinks>
    <hyperlink ref="K1:S1" location="C2" display="1) Rekapitulace stavby"/>
    <hyperlink ref="W1:AI1" location="C51" display="2) Rekapitulace objektů stavby a soupisů prací"/>
    <hyperlink ref="A52" location="'00 - VRN'!C2" display="/"/>
    <hyperlink ref="A53" location="'01-1 - S.O. 01.1 - Přípoj...'!C2" display="/"/>
    <hyperlink ref="A54" location="'01-2 - S.O. 01.1 - Přípoj...'!C2" display="/"/>
    <hyperlink ref="A55" location="'02 - S.O- 01.2 - Vystroje...'!C2" display="/"/>
    <hyperlink ref="A56" location="'03 - S.O. 01.3 - Pilíř'!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97</v>
      </c>
      <c r="G1" s="138" t="s">
        <v>98</v>
      </c>
      <c r="H1" s="138"/>
      <c r="I1" s="139"/>
      <c r="J1" s="138" t="s">
        <v>99</v>
      </c>
      <c r="K1" s="137" t="s">
        <v>100</v>
      </c>
      <c r="L1" s="138" t="s">
        <v>101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83</v>
      </c>
    </row>
    <row r="3" ht="6.96" customHeight="1">
      <c r="B3" s="24"/>
      <c r="C3" s="25"/>
      <c r="D3" s="25"/>
      <c r="E3" s="25"/>
      <c r="F3" s="25"/>
      <c r="G3" s="25"/>
      <c r="H3" s="25"/>
      <c r="I3" s="140"/>
      <c r="J3" s="25"/>
      <c r="K3" s="26"/>
      <c r="AT3" s="23" t="s">
        <v>84</v>
      </c>
    </row>
    <row r="4" ht="36.96" customHeight="1">
      <c r="B4" s="27"/>
      <c r="C4" s="28"/>
      <c r="D4" s="29" t="s">
        <v>102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ČZA v Humpolci, střední škola - oprava plynové přípojky na DM Fugnerova</v>
      </c>
      <c r="F7" s="39"/>
      <c r="G7" s="39"/>
      <c r="H7" s="39"/>
      <c r="I7" s="141"/>
      <c r="J7" s="28"/>
      <c r="K7" s="30"/>
    </row>
    <row r="8" s="1" customFormat="1">
      <c r="B8" s="45"/>
      <c r="C8" s="46"/>
      <c r="D8" s="39" t="s">
        <v>103</v>
      </c>
      <c r="E8" s="46"/>
      <c r="F8" s="46"/>
      <c r="G8" s="46"/>
      <c r="H8" s="46"/>
      <c r="I8" s="143"/>
      <c r="J8" s="46"/>
      <c r="K8" s="50"/>
    </row>
    <row r="9" s="1" customFormat="1" ht="36.96" customHeight="1">
      <c r="B9" s="45"/>
      <c r="C9" s="46"/>
      <c r="D9" s="46"/>
      <c r="E9" s="144" t="s">
        <v>104</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25</v>
      </c>
      <c r="G12" s="46"/>
      <c r="H12" s="46"/>
      <c r="I12" s="145" t="s">
        <v>26</v>
      </c>
      <c r="J12" s="146" t="str">
        <f>'Rekapitulace stavby'!AN8</f>
        <v>24. 4. 2018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22</v>
      </c>
      <c r="K20" s="50"/>
    </row>
    <row r="21" s="1" customFormat="1" ht="18" customHeight="1">
      <c r="B21" s="45"/>
      <c r="C21" s="46"/>
      <c r="D21" s="46"/>
      <c r="E21" s="34" t="s">
        <v>37</v>
      </c>
      <c r="F21" s="46"/>
      <c r="G21" s="46"/>
      <c r="H21" s="46"/>
      <c r="I21" s="145" t="s">
        <v>32</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40</v>
      </c>
      <c r="E27" s="46"/>
      <c r="F27" s="46"/>
      <c r="G27" s="46"/>
      <c r="H27" s="46"/>
      <c r="I27" s="143"/>
      <c r="J27" s="154">
        <f>ROUND(J77,2)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42</v>
      </c>
      <c r="G29" s="46"/>
      <c r="H29" s="46"/>
      <c r="I29" s="155" t="s">
        <v>41</v>
      </c>
      <c r="J29" s="51" t="s">
        <v>43</v>
      </c>
      <c r="K29" s="50"/>
    </row>
    <row r="30" s="1" customFormat="1" ht="14.4" customHeight="1">
      <c r="B30" s="45"/>
      <c r="C30" s="46"/>
      <c r="D30" s="54" t="s">
        <v>44</v>
      </c>
      <c r="E30" s="54" t="s">
        <v>45</v>
      </c>
      <c r="F30" s="156">
        <f>ROUND(SUM(BE77:BE85), 2)</f>
        <v>0</v>
      </c>
      <c r="G30" s="46"/>
      <c r="H30" s="46"/>
      <c r="I30" s="157">
        <v>0.20999999999999999</v>
      </c>
      <c r="J30" s="156">
        <f>ROUND(ROUND((SUM(BE77:BE85)), 2)*I30, 2)</f>
        <v>0</v>
      </c>
      <c r="K30" s="50"/>
    </row>
    <row r="31" s="1" customFormat="1" ht="14.4" customHeight="1">
      <c r="B31" s="45"/>
      <c r="C31" s="46"/>
      <c r="D31" s="46"/>
      <c r="E31" s="54" t="s">
        <v>46</v>
      </c>
      <c r="F31" s="156">
        <f>ROUND(SUM(BF77:BF85), 2)</f>
        <v>0</v>
      </c>
      <c r="G31" s="46"/>
      <c r="H31" s="46"/>
      <c r="I31" s="157">
        <v>0.14999999999999999</v>
      </c>
      <c r="J31" s="156">
        <f>ROUND(ROUND((SUM(BF77:BF85)), 2)*I31, 2)</f>
        <v>0</v>
      </c>
      <c r="K31" s="50"/>
    </row>
    <row r="32" hidden="1" s="1" customFormat="1" ht="14.4" customHeight="1">
      <c r="B32" s="45"/>
      <c r="C32" s="46"/>
      <c r="D32" s="46"/>
      <c r="E32" s="54" t="s">
        <v>47</v>
      </c>
      <c r="F32" s="156">
        <f>ROUND(SUM(BG77:BG85), 2)</f>
        <v>0</v>
      </c>
      <c r="G32" s="46"/>
      <c r="H32" s="46"/>
      <c r="I32" s="157">
        <v>0.20999999999999999</v>
      </c>
      <c r="J32" s="156">
        <v>0</v>
      </c>
      <c r="K32" s="50"/>
    </row>
    <row r="33" hidden="1" s="1" customFormat="1" ht="14.4" customHeight="1">
      <c r="B33" s="45"/>
      <c r="C33" s="46"/>
      <c r="D33" s="46"/>
      <c r="E33" s="54" t="s">
        <v>48</v>
      </c>
      <c r="F33" s="156">
        <f>ROUND(SUM(BH77:BH85), 2)</f>
        <v>0</v>
      </c>
      <c r="G33" s="46"/>
      <c r="H33" s="46"/>
      <c r="I33" s="157">
        <v>0.14999999999999999</v>
      </c>
      <c r="J33" s="156">
        <v>0</v>
      </c>
      <c r="K33" s="50"/>
    </row>
    <row r="34" hidden="1" s="1" customFormat="1" ht="14.4" customHeight="1">
      <c r="B34" s="45"/>
      <c r="C34" s="46"/>
      <c r="D34" s="46"/>
      <c r="E34" s="54" t="s">
        <v>49</v>
      </c>
      <c r="F34" s="156">
        <f>ROUND(SUM(BI77:BI85),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50</v>
      </c>
      <c r="E36" s="97"/>
      <c r="F36" s="97"/>
      <c r="G36" s="160" t="s">
        <v>51</v>
      </c>
      <c r="H36" s="161" t="s">
        <v>52</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ČZA v Humpolci, střední škola - oprava plynové přípojky na DM Fugnerova</v>
      </c>
      <c r="F45" s="39"/>
      <c r="G45" s="39"/>
      <c r="H45" s="39"/>
      <c r="I45" s="143"/>
      <c r="J45" s="46"/>
      <c r="K45" s="50"/>
    </row>
    <row r="46" s="1" customFormat="1" ht="14.4" customHeight="1">
      <c r="B46" s="45"/>
      <c r="C46" s="39" t="s">
        <v>103</v>
      </c>
      <c r="D46" s="46"/>
      <c r="E46" s="46"/>
      <c r="F46" s="46"/>
      <c r="G46" s="46"/>
      <c r="H46" s="46"/>
      <c r="I46" s="143"/>
      <c r="J46" s="46"/>
      <c r="K46" s="50"/>
    </row>
    <row r="47" s="1" customFormat="1" ht="17.25" customHeight="1">
      <c r="B47" s="45"/>
      <c r="C47" s="46"/>
      <c r="D47" s="46"/>
      <c r="E47" s="144" t="str">
        <f>E9</f>
        <v>00 - VRN</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Humpolec</v>
      </c>
      <c r="G49" s="46"/>
      <c r="H49" s="46"/>
      <c r="I49" s="145" t="s">
        <v>26</v>
      </c>
      <c r="J49" s="146" t="str">
        <f>IF(J12="","",J12)</f>
        <v>24. 4. 2018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Kraj Vysočina</v>
      </c>
      <c r="G51" s="46"/>
      <c r="H51" s="46"/>
      <c r="I51" s="145" t="s">
        <v>36</v>
      </c>
      <c r="J51" s="43" t="str">
        <f>E21</f>
        <v>ing.Aleš Janoušek</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J77</f>
        <v>0</v>
      </c>
      <c r="K56" s="50"/>
      <c r="AU56" s="23" t="s">
        <v>109</v>
      </c>
    </row>
    <row r="57" s="7" customFormat="1" ht="24.96" customHeight="1">
      <c r="B57" s="176"/>
      <c r="C57" s="177"/>
      <c r="D57" s="178" t="s">
        <v>110</v>
      </c>
      <c r="E57" s="179"/>
      <c r="F57" s="179"/>
      <c r="G57" s="179"/>
      <c r="H57" s="179"/>
      <c r="I57" s="180"/>
      <c r="J57" s="181">
        <f>J78</f>
        <v>0</v>
      </c>
      <c r="K57" s="182"/>
    </row>
    <row r="58" s="1" customFormat="1" ht="21.84" customHeight="1">
      <c r="B58" s="45"/>
      <c r="C58" s="46"/>
      <c r="D58" s="46"/>
      <c r="E58" s="46"/>
      <c r="F58" s="46"/>
      <c r="G58" s="46"/>
      <c r="H58" s="46"/>
      <c r="I58" s="143"/>
      <c r="J58" s="46"/>
      <c r="K58" s="50"/>
    </row>
    <row r="59" s="1" customFormat="1" ht="6.96" customHeight="1">
      <c r="B59" s="66"/>
      <c r="C59" s="67"/>
      <c r="D59" s="67"/>
      <c r="E59" s="67"/>
      <c r="F59" s="67"/>
      <c r="G59" s="67"/>
      <c r="H59" s="67"/>
      <c r="I59" s="165"/>
      <c r="J59" s="67"/>
      <c r="K59" s="68"/>
    </row>
    <row r="63" s="1" customFormat="1" ht="6.96" customHeight="1">
      <c r="B63" s="69"/>
      <c r="C63" s="70"/>
      <c r="D63" s="70"/>
      <c r="E63" s="70"/>
      <c r="F63" s="70"/>
      <c r="G63" s="70"/>
      <c r="H63" s="70"/>
      <c r="I63" s="168"/>
      <c r="J63" s="70"/>
      <c r="K63" s="70"/>
      <c r="L63" s="71"/>
    </row>
    <row r="64" s="1" customFormat="1" ht="36.96" customHeight="1">
      <c r="B64" s="45"/>
      <c r="C64" s="72" t="s">
        <v>111</v>
      </c>
      <c r="D64" s="73"/>
      <c r="E64" s="73"/>
      <c r="F64" s="73"/>
      <c r="G64" s="73"/>
      <c r="H64" s="73"/>
      <c r="I64" s="183"/>
      <c r="J64" s="73"/>
      <c r="K64" s="73"/>
      <c r="L64" s="71"/>
    </row>
    <row r="65" s="1" customFormat="1" ht="6.96" customHeight="1">
      <c r="B65" s="45"/>
      <c r="C65" s="73"/>
      <c r="D65" s="73"/>
      <c r="E65" s="73"/>
      <c r="F65" s="73"/>
      <c r="G65" s="73"/>
      <c r="H65" s="73"/>
      <c r="I65" s="183"/>
      <c r="J65" s="73"/>
      <c r="K65" s="73"/>
      <c r="L65" s="71"/>
    </row>
    <row r="66" s="1" customFormat="1" ht="14.4" customHeight="1">
      <c r="B66" s="45"/>
      <c r="C66" s="75" t="s">
        <v>18</v>
      </c>
      <c r="D66" s="73"/>
      <c r="E66" s="73"/>
      <c r="F66" s="73"/>
      <c r="G66" s="73"/>
      <c r="H66" s="73"/>
      <c r="I66" s="183"/>
      <c r="J66" s="73"/>
      <c r="K66" s="73"/>
      <c r="L66" s="71"/>
    </row>
    <row r="67" s="1" customFormat="1" ht="16.5" customHeight="1">
      <c r="B67" s="45"/>
      <c r="C67" s="73"/>
      <c r="D67" s="73"/>
      <c r="E67" s="184" t="str">
        <f>E7</f>
        <v>ČZA v Humpolci, střední škola - oprava plynové přípojky na DM Fugnerova</v>
      </c>
      <c r="F67" s="75"/>
      <c r="G67" s="75"/>
      <c r="H67" s="75"/>
      <c r="I67" s="183"/>
      <c r="J67" s="73"/>
      <c r="K67" s="73"/>
      <c r="L67" s="71"/>
    </row>
    <row r="68" s="1" customFormat="1" ht="14.4" customHeight="1">
      <c r="B68" s="45"/>
      <c r="C68" s="75" t="s">
        <v>103</v>
      </c>
      <c r="D68" s="73"/>
      <c r="E68" s="73"/>
      <c r="F68" s="73"/>
      <c r="G68" s="73"/>
      <c r="H68" s="73"/>
      <c r="I68" s="183"/>
      <c r="J68" s="73"/>
      <c r="K68" s="73"/>
      <c r="L68" s="71"/>
    </row>
    <row r="69" s="1" customFormat="1" ht="17.25" customHeight="1">
      <c r="B69" s="45"/>
      <c r="C69" s="73"/>
      <c r="D69" s="73"/>
      <c r="E69" s="81" t="str">
        <f>E9</f>
        <v>00 - VRN</v>
      </c>
      <c r="F69" s="73"/>
      <c r="G69" s="73"/>
      <c r="H69" s="73"/>
      <c r="I69" s="183"/>
      <c r="J69" s="73"/>
      <c r="K69" s="73"/>
      <c r="L69" s="71"/>
    </row>
    <row r="70" s="1" customFormat="1" ht="6.96" customHeight="1">
      <c r="B70" s="45"/>
      <c r="C70" s="73"/>
      <c r="D70" s="73"/>
      <c r="E70" s="73"/>
      <c r="F70" s="73"/>
      <c r="G70" s="73"/>
      <c r="H70" s="73"/>
      <c r="I70" s="183"/>
      <c r="J70" s="73"/>
      <c r="K70" s="73"/>
      <c r="L70" s="71"/>
    </row>
    <row r="71" s="1" customFormat="1" ht="18" customHeight="1">
      <c r="B71" s="45"/>
      <c r="C71" s="75" t="s">
        <v>24</v>
      </c>
      <c r="D71" s="73"/>
      <c r="E71" s="73"/>
      <c r="F71" s="185" t="str">
        <f>F12</f>
        <v>Humpolec</v>
      </c>
      <c r="G71" s="73"/>
      <c r="H71" s="73"/>
      <c r="I71" s="186" t="s">
        <v>26</v>
      </c>
      <c r="J71" s="84" t="str">
        <f>IF(J12="","",J12)</f>
        <v>24. 4. 2018</v>
      </c>
      <c r="K71" s="73"/>
      <c r="L71" s="71"/>
    </row>
    <row r="72" s="1" customFormat="1" ht="6.96" customHeight="1">
      <c r="B72" s="45"/>
      <c r="C72" s="73"/>
      <c r="D72" s="73"/>
      <c r="E72" s="73"/>
      <c r="F72" s="73"/>
      <c r="G72" s="73"/>
      <c r="H72" s="73"/>
      <c r="I72" s="183"/>
      <c r="J72" s="73"/>
      <c r="K72" s="73"/>
      <c r="L72" s="71"/>
    </row>
    <row r="73" s="1" customFormat="1">
      <c r="B73" s="45"/>
      <c r="C73" s="75" t="s">
        <v>28</v>
      </c>
      <c r="D73" s="73"/>
      <c r="E73" s="73"/>
      <c r="F73" s="185" t="str">
        <f>E15</f>
        <v>Kraj Vysočina</v>
      </c>
      <c r="G73" s="73"/>
      <c r="H73" s="73"/>
      <c r="I73" s="186" t="s">
        <v>36</v>
      </c>
      <c r="J73" s="185" t="str">
        <f>E21</f>
        <v>ing.Aleš Janoušek</v>
      </c>
      <c r="K73" s="73"/>
      <c r="L73" s="71"/>
    </row>
    <row r="74" s="1" customFormat="1" ht="14.4" customHeight="1">
      <c r="B74" s="45"/>
      <c r="C74" s="75" t="s">
        <v>34</v>
      </c>
      <c r="D74" s="73"/>
      <c r="E74" s="73"/>
      <c r="F74" s="185" t="str">
        <f>IF(E18="","",E18)</f>
        <v/>
      </c>
      <c r="G74" s="73"/>
      <c r="H74" s="73"/>
      <c r="I74" s="183"/>
      <c r="J74" s="73"/>
      <c r="K74" s="73"/>
      <c r="L74" s="71"/>
    </row>
    <row r="75" s="1" customFormat="1" ht="10.32" customHeight="1">
      <c r="B75" s="45"/>
      <c r="C75" s="73"/>
      <c r="D75" s="73"/>
      <c r="E75" s="73"/>
      <c r="F75" s="73"/>
      <c r="G75" s="73"/>
      <c r="H75" s="73"/>
      <c r="I75" s="183"/>
      <c r="J75" s="73"/>
      <c r="K75" s="73"/>
      <c r="L75" s="71"/>
    </row>
    <row r="76" s="8" customFormat="1" ht="29.28" customHeight="1">
      <c r="B76" s="187"/>
      <c r="C76" s="188" t="s">
        <v>112</v>
      </c>
      <c r="D76" s="189" t="s">
        <v>59</v>
      </c>
      <c r="E76" s="189" t="s">
        <v>55</v>
      </c>
      <c r="F76" s="189" t="s">
        <v>113</v>
      </c>
      <c r="G76" s="189" t="s">
        <v>114</v>
      </c>
      <c r="H76" s="189" t="s">
        <v>115</v>
      </c>
      <c r="I76" s="190" t="s">
        <v>116</v>
      </c>
      <c r="J76" s="189" t="s">
        <v>107</v>
      </c>
      <c r="K76" s="191" t="s">
        <v>117</v>
      </c>
      <c r="L76" s="192"/>
      <c r="M76" s="101" t="s">
        <v>118</v>
      </c>
      <c r="N76" s="102" t="s">
        <v>44</v>
      </c>
      <c r="O76" s="102" t="s">
        <v>119</v>
      </c>
      <c r="P76" s="102" t="s">
        <v>120</v>
      </c>
      <c r="Q76" s="102" t="s">
        <v>121</v>
      </c>
      <c r="R76" s="102" t="s">
        <v>122</v>
      </c>
      <c r="S76" s="102" t="s">
        <v>123</v>
      </c>
      <c r="T76" s="103" t="s">
        <v>124</v>
      </c>
    </row>
    <row r="77" s="1" customFormat="1" ht="29.28" customHeight="1">
      <c r="B77" s="45"/>
      <c r="C77" s="107" t="s">
        <v>108</v>
      </c>
      <c r="D77" s="73"/>
      <c r="E77" s="73"/>
      <c r="F77" s="73"/>
      <c r="G77" s="73"/>
      <c r="H77" s="73"/>
      <c r="I77" s="183"/>
      <c r="J77" s="193">
        <f>BK77</f>
        <v>0</v>
      </c>
      <c r="K77" s="73"/>
      <c r="L77" s="71"/>
      <c r="M77" s="104"/>
      <c r="N77" s="105"/>
      <c r="O77" s="105"/>
      <c r="P77" s="194">
        <f>P78</f>
        <v>0</v>
      </c>
      <c r="Q77" s="105"/>
      <c r="R77" s="194">
        <f>R78</f>
        <v>0</v>
      </c>
      <c r="S77" s="105"/>
      <c r="T77" s="195">
        <f>T78</f>
        <v>0</v>
      </c>
      <c r="AT77" s="23" t="s">
        <v>73</v>
      </c>
      <c r="AU77" s="23" t="s">
        <v>109</v>
      </c>
      <c r="BK77" s="196">
        <f>BK78</f>
        <v>0</v>
      </c>
    </row>
    <row r="78" s="9" customFormat="1" ht="37.44" customHeight="1">
      <c r="B78" s="197"/>
      <c r="C78" s="198"/>
      <c r="D78" s="199" t="s">
        <v>73</v>
      </c>
      <c r="E78" s="200" t="s">
        <v>80</v>
      </c>
      <c r="F78" s="200" t="s">
        <v>125</v>
      </c>
      <c r="G78" s="198"/>
      <c r="H78" s="198"/>
      <c r="I78" s="201"/>
      <c r="J78" s="202">
        <f>BK78</f>
        <v>0</v>
      </c>
      <c r="K78" s="198"/>
      <c r="L78" s="203"/>
      <c r="M78" s="204"/>
      <c r="N78" s="205"/>
      <c r="O78" s="205"/>
      <c r="P78" s="206">
        <f>SUM(P79:P85)</f>
        <v>0</v>
      </c>
      <c r="Q78" s="205"/>
      <c r="R78" s="206">
        <f>SUM(R79:R85)</f>
        <v>0</v>
      </c>
      <c r="S78" s="205"/>
      <c r="T78" s="207">
        <f>SUM(T79:T85)</f>
        <v>0</v>
      </c>
      <c r="AR78" s="208" t="s">
        <v>126</v>
      </c>
      <c r="AT78" s="209" t="s">
        <v>73</v>
      </c>
      <c r="AU78" s="209" t="s">
        <v>74</v>
      </c>
      <c r="AY78" s="208" t="s">
        <v>127</v>
      </c>
      <c r="BK78" s="210">
        <f>SUM(BK79:BK85)</f>
        <v>0</v>
      </c>
    </row>
    <row r="79" s="1" customFormat="1" ht="127.5" customHeight="1">
      <c r="B79" s="45"/>
      <c r="C79" s="211" t="s">
        <v>82</v>
      </c>
      <c r="D79" s="211" t="s">
        <v>128</v>
      </c>
      <c r="E79" s="212" t="s">
        <v>129</v>
      </c>
      <c r="F79" s="213" t="s">
        <v>130</v>
      </c>
      <c r="G79" s="214" t="s">
        <v>131</v>
      </c>
      <c r="H79" s="215">
        <v>1</v>
      </c>
      <c r="I79" s="216"/>
      <c r="J79" s="217">
        <f>ROUND(I79*H79,2)</f>
        <v>0</v>
      </c>
      <c r="K79" s="213" t="s">
        <v>22</v>
      </c>
      <c r="L79" s="71"/>
      <c r="M79" s="218" t="s">
        <v>22</v>
      </c>
      <c r="N79" s="219" t="s">
        <v>45</v>
      </c>
      <c r="O79" s="46"/>
      <c r="P79" s="220">
        <f>O79*H79</f>
        <v>0</v>
      </c>
      <c r="Q79" s="220">
        <v>0</v>
      </c>
      <c r="R79" s="220">
        <f>Q79*H79</f>
        <v>0</v>
      </c>
      <c r="S79" s="220">
        <v>0</v>
      </c>
      <c r="T79" s="221">
        <f>S79*H79</f>
        <v>0</v>
      </c>
      <c r="AR79" s="23" t="s">
        <v>132</v>
      </c>
      <c r="AT79" s="23" t="s">
        <v>128</v>
      </c>
      <c r="AU79" s="23" t="s">
        <v>82</v>
      </c>
      <c r="AY79" s="23" t="s">
        <v>127</v>
      </c>
      <c r="BE79" s="222">
        <f>IF(N79="základní",J79,0)</f>
        <v>0</v>
      </c>
      <c r="BF79" s="222">
        <f>IF(N79="snížená",J79,0)</f>
        <v>0</v>
      </c>
      <c r="BG79" s="222">
        <f>IF(N79="zákl. přenesená",J79,0)</f>
        <v>0</v>
      </c>
      <c r="BH79" s="222">
        <f>IF(N79="sníž. přenesená",J79,0)</f>
        <v>0</v>
      </c>
      <c r="BI79" s="222">
        <f>IF(N79="nulová",J79,0)</f>
        <v>0</v>
      </c>
      <c r="BJ79" s="23" t="s">
        <v>82</v>
      </c>
      <c r="BK79" s="222">
        <f>ROUND(I79*H79,2)</f>
        <v>0</v>
      </c>
      <c r="BL79" s="23" t="s">
        <v>132</v>
      </c>
      <c r="BM79" s="23" t="s">
        <v>133</v>
      </c>
    </row>
    <row r="80" s="1" customFormat="1" ht="25.5" customHeight="1">
      <c r="B80" s="45"/>
      <c r="C80" s="211" t="s">
        <v>84</v>
      </c>
      <c r="D80" s="211" t="s">
        <v>128</v>
      </c>
      <c r="E80" s="212" t="s">
        <v>134</v>
      </c>
      <c r="F80" s="213" t="s">
        <v>135</v>
      </c>
      <c r="G80" s="214" t="s">
        <v>131</v>
      </c>
      <c r="H80" s="215">
        <v>1</v>
      </c>
      <c r="I80" s="216"/>
      <c r="J80" s="217">
        <f>ROUND(I80*H80,2)</f>
        <v>0</v>
      </c>
      <c r="K80" s="213" t="s">
        <v>22</v>
      </c>
      <c r="L80" s="71"/>
      <c r="M80" s="218" t="s">
        <v>22</v>
      </c>
      <c r="N80" s="219" t="s">
        <v>45</v>
      </c>
      <c r="O80" s="46"/>
      <c r="P80" s="220">
        <f>O80*H80</f>
        <v>0</v>
      </c>
      <c r="Q80" s="220">
        <v>0</v>
      </c>
      <c r="R80" s="220">
        <f>Q80*H80</f>
        <v>0</v>
      </c>
      <c r="S80" s="220">
        <v>0</v>
      </c>
      <c r="T80" s="221">
        <f>S80*H80</f>
        <v>0</v>
      </c>
      <c r="AR80" s="23" t="s">
        <v>132</v>
      </c>
      <c r="AT80" s="23" t="s">
        <v>128</v>
      </c>
      <c r="AU80" s="23" t="s">
        <v>82</v>
      </c>
      <c r="AY80" s="23" t="s">
        <v>127</v>
      </c>
      <c r="BE80" s="222">
        <f>IF(N80="základní",J80,0)</f>
        <v>0</v>
      </c>
      <c r="BF80" s="222">
        <f>IF(N80="snížená",J80,0)</f>
        <v>0</v>
      </c>
      <c r="BG80" s="222">
        <f>IF(N80="zákl. přenesená",J80,0)</f>
        <v>0</v>
      </c>
      <c r="BH80" s="222">
        <f>IF(N80="sníž. přenesená",J80,0)</f>
        <v>0</v>
      </c>
      <c r="BI80" s="222">
        <f>IF(N80="nulová",J80,0)</f>
        <v>0</v>
      </c>
      <c r="BJ80" s="23" t="s">
        <v>82</v>
      </c>
      <c r="BK80" s="222">
        <f>ROUND(I80*H80,2)</f>
        <v>0</v>
      </c>
      <c r="BL80" s="23" t="s">
        <v>132</v>
      </c>
      <c r="BM80" s="23" t="s">
        <v>136</v>
      </c>
    </row>
    <row r="81" s="1" customFormat="1" ht="25.5" customHeight="1">
      <c r="B81" s="45"/>
      <c r="C81" s="211" t="s">
        <v>137</v>
      </c>
      <c r="D81" s="211" t="s">
        <v>128</v>
      </c>
      <c r="E81" s="212" t="s">
        <v>138</v>
      </c>
      <c r="F81" s="213" t="s">
        <v>139</v>
      </c>
      <c r="G81" s="214" t="s">
        <v>131</v>
      </c>
      <c r="H81" s="215">
        <v>1</v>
      </c>
      <c r="I81" s="216"/>
      <c r="J81" s="217">
        <f>ROUND(I81*H81,2)</f>
        <v>0</v>
      </c>
      <c r="K81" s="213" t="s">
        <v>22</v>
      </c>
      <c r="L81" s="71"/>
      <c r="M81" s="218" t="s">
        <v>22</v>
      </c>
      <c r="N81" s="219" t="s">
        <v>45</v>
      </c>
      <c r="O81" s="46"/>
      <c r="P81" s="220">
        <f>O81*H81</f>
        <v>0</v>
      </c>
      <c r="Q81" s="220">
        <v>0</v>
      </c>
      <c r="R81" s="220">
        <f>Q81*H81</f>
        <v>0</v>
      </c>
      <c r="S81" s="220">
        <v>0</v>
      </c>
      <c r="T81" s="221">
        <f>S81*H81</f>
        <v>0</v>
      </c>
      <c r="AR81" s="23" t="s">
        <v>132</v>
      </c>
      <c r="AT81" s="23" t="s">
        <v>128</v>
      </c>
      <c r="AU81" s="23" t="s">
        <v>82</v>
      </c>
      <c r="AY81" s="23" t="s">
        <v>127</v>
      </c>
      <c r="BE81" s="222">
        <f>IF(N81="základní",J81,0)</f>
        <v>0</v>
      </c>
      <c r="BF81" s="222">
        <f>IF(N81="snížená",J81,0)</f>
        <v>0</v>
      </c>
      <c r="BG81" s="222">
        <f>IF(N81="zákl. přenesená",J81,0)</f>
        <v>0</v>
      </c>
      <c r="BH81" s="222">
        <f>IF(N81="sníž. přenesená",J81,0)</f>
        <v>0</v>
      </c>
      <c r="BI81" s="222">
        <f>IF(N81="nulová",J81,0)</f>
        <v>0</v>
      </c>
      <c r="BJ81" s="23" t="s">
        <v>82</v>
      </c>
      <c r="BK81" s="222">
        <f>ROUND(I81*H81,2)</f>
        <v>0</v>
      </c>
      <c r="BL81" s="23" t="s">
        <v>132</v>
      </c>
      <c r="BM81" s="23" t="s">
        <v>140</v>
      </c>
    </row>
    <row r="82" s="1" customFormat="1" ht="63.75" customHeight="1">
      <c r="B82" s="45"/>
      <c r="C82" s="211" t="s">
        <v>141</v>
      </c>
      <c r="D82" s="211" t="s">
        <v>128</v>
      </c>
      <c r="E82" s="212" t="s">
        <v>142</v>
      </c>
      <c r="F82" s="213" t="s">
        <v>143</v>
      </c>
      <c r="G82" s="214" t="s">
        <v>131</v>
      </c>
      <c r="H82" s="215">
        <v>1</v>
      </c>
      <c r="I82" s="216"/>
      <c r="J82" s="217">
        <f>ROUND(I82*H82,2)</f>
        <v>0</v>
      </c>
      <c r="K82" s="213" t="s">
        <v>22</v>
      </c>
      <c r="L82" s="71"/>
      <c r="M82" s="218" t="s">
        <v>22</v>
      </c>
      <c r="N82" s="219" t="s">
        <v>45</v>
      </c>
      <c r="O82" s="46"/>
      <c r="P82" s="220">
        <f>O82*H82</f>
        <v>0</v>
      </c>
      <c r="Q82" s="220">
        <v>0</v>
      </c>
      <c r="R82" s="220">
        <f>Q82*H82</f>
        <v>0</v>
      </c>
      <c r="S82" s="220">
        <v>0</v>
      </c>
      <c r="T82" s="221">
        <f>S82*H82</f>
        <v>0</v>
      </c>
      <c r="AR82" s="23" t="s">
        <v>132</v>
      </c>
      <c r="AT82" s="23" t="s">
        <v>128</v>
      </c>
      <c r="AU82" s="23" t="s">
        <v>82</v>
      </c>
      <c r="AY82" s="23" t="s">
        <v>127</v>
      </c>
      <c r="BE82" s="222">
        <f>IF(N82="základní",J82,0)</f>
        <v>0</v>
      </c>
      <c r="BF82" s="222">
        <f>IF(N82="snížená",J82,0)</f>
        <v>0</v>
      </c>
      <c r="BG82" s="222">
        <f>IF(N82="zákl. přenesená",J82,0)</f>
        <v>0</v>
      </c>
      <c r="BH82" s="222">
        <f>IF(N82="sníž. přenesená",J82,0)</f>
        <v>0</v>
      </c>
      <c r="BI82" s="222">
        <f>IF(N82="nulová",J82,0)</f>
        <v>0</v>
      </c>
      <c r="BJ82" s="23" t="s">
        <v>82</v>
      </c>
      <c r="BK82" s="222">
        <f>ROUND(I82*H82,2)</f>
        <v>0</v>
      </c>
      <c r="BL82" s="23" t="s">
        <v>132</v>
      </c>
      <c r="BM82" s="23" t="s">
        <v>144</v>
      </c>
    </row>
    <row r="83" s="1" customFormat="1" ht="25.5" customHeight="1">
      <c r="B83" s="45"/>
      <c r="C83" s="211" t="s">
        <v>126</v>
      </c>
      <c r="D83" s="211" t="s">
        <v>128</v>
      </c>
      <c r="E83" s="212" t="s">
        <v>145</v>
      </c>
      <c r="F83" s="213" t="s">
        <v>146</v>
      </c>
      <c r="G83" s="214" t="s">
        <v>131</v>
      </c>
      <c r="H83" s="215">
        <v>1</v>
      </c>
      <c r="I83" s="216"/>
      <c r="J83" s="217">
        <f>ROUND(I83*H83,2)</f>
        <v>0</v>
      </c>
      <c r="K83" s="213" t="s">
        <v>22</v>
      </c>
      <c r="L83" s="71"/>
      <c r="M83" s="218" t="s">
        <v>22</v>
      </c>
      <c r="N83" s="219" t="s">
        <v>45</v>
      </c>
      <c r="O83" s="46"/>
      <c r="P83" s="220">
        <f>O83*H83</f>
        <v>0</v>
      </c>
      <c r="Q83" s="220">
        <v>0</v>
      </c>
      <c r="R83" s="220">
        <f>Q83*H83</f>
        <v>0</v>
      </c>
      <c r="S83" s="220">
        <v>0</v>
      </c>
      <c r="T83" s="221">
        <f>S83*H83</f>
        <v>0</v>
      </c>
      <c r="AR83" s="23" t="s">
        <v>132</v>
      </c>
      <c r="AT83" s="23" t="s">
        <v>128</v>
      </c>
      <c r="AU83" s="23" t="s">
        <v>82</v>
      </c>
      <c r="AY83" s="23" t="s">
        <v>127</v>
      </c>
      <c r="BE83" s="222">
        <f>IF(N83="základní",J83,0)</f>
        <v>0</v>
      </c>
      <c r="BF83" s="222">
        <f>IF(N83="snížená",J83,0)</f>
        <v>0</v>
      </c>
      <c r="BG83" s="222">
        <f>IF(N83="zákl. přenesená",J83,0)</f>
        <v>0</v>
      </c>
      <c r="BH83" s="222">
        <f>IF(N83="sníž. přenesená",J83,0)</f>
        <v>0</v>
      </c>
      <c r="BI83" s="222">
        <f>IF(N83="nulová",J83,0)</f>
        <v>0</v>
      </c>
      <c r="BJ83" s="23" t="s">
        <v>82</v>
      </c>
      <c r="BK83" s="222">
        <f>ROUND(I83*H83,2)</f>
        <v>0</v>
      </c>
      <c r="BL83" s="23" t="s">
        <v>132</v>
      </c>
      <c r="BM83" s="23" t="s">
        <v>147</v>
      </c>
    </row>
    <row r="84" s="1" customFormat="1" ht="51" customHeight="1">
      <c r="B84" s="45"/>
      <c r="C84" s="211" t="s">
        <v>148</v>
      </c>
      <c r="D84" s="211" t="s">
        <v>128</v>
      </c>
      <c r="E84" s="212" t="s">
        <v>149</v>
      </c>
      <c r="F84" s="213" t="s">
        <v>150</v>
      </c>
      <c r="G84" s="214" t="s">
        <v>131</v>
      </c>
      <c r="H84" s="215">
        <v>1</v>
      </c>
      <c r="I84" s="216"/>
      <c r="J84" s="217">
        <f>ROUND(I84*H84,2)</f>
        <v>0</v>
      </c>
      <c r="K84" s="213" t="s">
        <v>22</v>
      </c>
      <c r="L84" s="71"/>
      <c r="M84" s="218" t="s">
        <v>22</v>
      </c>
      <c r="N84" s="219" t="s">
        <v>45</v>
      </c>
      <c r="O84" s="46"/>
      <c r="P84" s="220">
        <f>O84*H84</f>
        <v>0</v>
      </c>
      <c r="Q84" s="220">
        <v>0</v>
      </c>
      <c r="R84" s="220">
        <f>Q84*H84</f>
        <v>0</v>
      </c>
      <c r="S84" s="220">
        <v>0</v>
      </c>
      <c r="T84" s="221">
        <f>S84*H84</f>
        <v>0</v>
      </c>
      <c r="AR84" s="23" t="s">
        <v>132</v>
      </c>
      <c r="AT84" s="23" t="s">
        <v>128</v>
      </c>
      <c r="AU84" s="23" t="s">
        <v>82</v>
      </c>
      <c r="AY84" s="23" t="s">
        <v>127</v>
      </c>
      <c r="BE84" s="222">
        <f>IF(N84="základní",J84,0)</f>
        <v>0</v>
      </c>
      <c r="BF84" s="222">
        <f>IF(N84="snížená",J84,0)</f>
        <v>0</v>
      </c>
      <c r="BG84" s="222">
        <f>IF(N84="zákl. přenesená",J84,0)</f>
        <v>0</v>
      </c>
      <c r="BH84" s="222">
        <f>IF(N84="sníž. přenesená",J84,0)</f>
        <v>0</v>
      </c>
      <c r="BI84" s="222">
        <f>IF(N84="nulová",J84,0)</f>
        <v>0</v>
      </c>
      <c r="BJ84" s="23" t="s">
        <v>82</v>
      </c>
      <c r="BK84" s="222">
        <f>ROUND(I84*H84,2)</f>
        <v>0</v>
      </c>
      <c r="BL84" s="23" t="s">
        <v>132</v>
      </c>
      <c r="BM84" s="23" t="s">
        <v>151</v>
      </c>
    </row>
    <row r="85" s="1" customFormat="1" ht="76.5" customHeight="1">
      <c r="B85" s="45"/>
      <c r="C85" s="211" t="s">
        <v>152</v>
      </c>
      <c r="D85" s="211" t="s">
        <v>128</v>
      </c>
      <c r="E85" s="212" t="s">
        <v>153</v>
      </c>
      <c r="F85" s="213" t="s">
        <v>154</v>
      </c>
      <c r="G85" s="214" t="s">
        <v>131</v>
      </c>
      <c r="H85" s="215">
        <v>1</v>
      </c>
      <c r="I85" s="216"/>
      <c r="J85" s="217">
        <f>ROUND(I85*H85,2)</f>
        <v>0</v>
      </c>
      <c r="K85" s="213" t="s">
        <v>22</v>
      </c>
      <c r="L85" s="71"/>
      <c r="M85" s="218" t="s">
        <v>22</v>
      </c>
      <c r="N85" s="223" t="s">
        <v>45</v>
      </c>
      <c r="O85" s="224"/>
      <c r="P85" s="225">
        <f>O85*H85</f>
        <v>0</v>
      </c>
      <c r="Q85" s="225">
        <v>0</v>
      </c>
      <c r="R85" s="225">
        <f>Q85*H85</f>
        <v>0</v>
      </c>
      <c r="S85" s="225">
        <v>0</v>
      </c>
      <c r="T85" s="226">
        <f>S85*H85</f>
        <v>0</v>
      </c>
      <c r="AR85" s="23" t="s">
        <v>132</v>
      </c>
      <c r="AT85" s="23" t="s">
        <v>128</v>
      </c>
      <c r="AU85" s="23" t="s">
        <v>82</v>
      </c>
      <c r="AY85" s="23" t="s">
        <v>127</v>
      </c>
      <c r="BE85" s="222">
        <f>IF(N85="základní",J85,0)</f>
        <v>0</v>
      </c>
      <c r="BF85" s="222">
        <f>IF(N85="snížená",J85,0)</f>
        <v>0</v>
      </c>
      <c r="BG85" s="222">
        <f>IF(N85="zákl. přenesená",J85,0)</f>
        <v>0</v>
      </c>
      <c r="BH85" s="222">
        <f>IF(N85="sníž. přenesená",J85,0)</f>
        <v>0</v>
      </c>
      <c r="BI85" s="222">
        <f>IF(N85="nulová",J85,0)</f>
        <v>0</v>
      </c>
      <c r="BJ85" s="23" t="s">
        <v>82</v>
      </c>
      <c r="BK85" s="222">
        <f>ROUND(I85*H85,2)</f>
        <v>0</v>
      </c>
      <c r="BL85" s="23" t="s">
        <v>132</v>
      </c>
      <c r="BM85" s="23" t="s">
        <v>155</v>
      </c>
    </row>
    <row r="86" s="1" customFormat="1" ht="6.96" customHeight="1">
      <c r="B86" s="66"/>
      <c r="C86" s="67"/>
      <c r="D86" s="67"/>
      <c r="E86" s="67"/>
      <c r="F86" s="67"/>
      <c r="G86" s="67"/>
      <c r="H86" s="67"/>
      <c r="I86" s="165"/>
      <c r="J86" s="67"/>
      <c r="K86" s="67"/>
      <c r="L86" s="71"/>
    </row>
  </sheetData>
  <sheetProtection sheet="1" autoFilter="0" formatColumns="0" formatRows="0" objects="1" scenarios="1" spinCount="100000" saltValue="P0Io2kR1kUDmUH8PXX0gbzdCoa26Vvw3XTlG2pAqI9LHoSArw/koUiLmuwSIzaMdV3xRZg72FeN2lEuXea365w==" hashValue="Js1FbfJTVKbgQOtGNYXBI+XIJfiQkH7+W8TVX+2HfdAaV8YaY/zBuMhGEWhOjTbGrU7JolH7ygPU1+yf43mSrw==" algorithmName="SHA-512" password="CC35"/>
  <autoFilter ref="C76:K85"/>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97</v>
      </c>
      <c r="G1" s="138" t="s">
        <v>98</v>
      </c>
      <c r="H1" s="138"/>
      <c r="I1" s="139"/>
      <c r="J1" s="138" t="s">
        <v>99</v>
      </c>
      <c r="K1" s="137" t="s">
        <v>100</v>
      </c>
      <c r="L1" s="138" t="s">
        <v>101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row>
    <row r="3" ht="6.96" customHeight="1">
      <c r="B3" s="24"/>
      <c r="C3" s="25"/>
      <c r="D3" s="25"/>
      <c r="E3" s="25"/>
      <c r="F3" s="25"/>
      <c r="G3" s="25"/>
      <c r="H3" s="25"/>
      <c r="I3" s="140"/>
      <c r="J3" s="25"/>
      <c r="K3" s="26"/>
      <c r="AT3" s="23" t="s">
        <v>84</v>
      </c>
    </row>
    <row r="4" ht="36.96" customHeight="1">
      <c r="B4" s="27"/>
      <c r="C4" s="28"/>
      <c r="D4" s="29" t="s">
        <v>102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ČZA v Humpolci, střední škola - oprava plynové přípojky na DM Fugnerova</v>
      </c>
      <c r="F7" s="39"/>
      <c r="G7" s="39"/>
      <c r="H7" s="39"/>
      <c r="I7" s="141"/>
      <c r="J7" s="28"/>
      <c r="K7" s="30"/>
    </row>
    <row r="8" s="1" customFormat="1">
      <c r="B8" s="45"/>
      <c r="C8" s="46"/>
      <c r="D8" s="39" t="s">
        <v>103</v>
      </c>
      <c r="E8" s="46"/>
      <c r="F8" s="46"/>
      <c r="G8" s="46"/>
      <c r="H8" s="46"/>
      <c r="I8" s="143"/>
      <c r="J8" s="46"/>
      <c r="K8" s="50"/>
    </row>
    <row r="9" s="1" customFormat="1" ht="36.96" customHeight="1">
      <c r="B9" s="45"/>
      <c r="C9" s="46"/>
      <c r="D9" s="46"/>
      <c r="E9" s="144" t="s">
        <v>156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25</v>
      </c>
      <c r="G12" s="46"/>
      <c r="H12" s="46"/>
      <c r="I12" s="145" t="s">
        <v>26</v>
      </c>
      <c r="J12" s="146" t="str">
        <f>'Rekapitulace stavby'!AN8</f>
        <v>24. 4. 2018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22</v>
      </c>
      <c r="K20" s="50"/>
    </row>
    <row r="21" s="1" customFormat="1" ht="18" customHeight="1">
      <c r="B21" s="45"/>
      <c r="C21" s="46"/>
      <c r="D21" s="46"/>
      <c r="E21" s="34" t="s">
        <v>37</v>
      </c>
      <c r="F21" s="46"/>
      <c r="G21" s="46"/>
      <c r="H21" s="46"/>
      <c r="I21" s="145" t="s">
        <v>32</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40</v>
      </c>
      <c r="E27" s="46"/>
      <c r="F27" s="46"/>
      <c r="G27" s="46"/>
      <c r="H27" s="46"/>
      <c r="I27" s="143"/>
      <c r="J27" s="154">
        <f>ROUND(J83,2)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42</v>
      </c>
      <c r="G29" s="46"/>
      <c r="H29" s="46"/>
      <c r="I29" s="155" t="s">
        <v>41</v>
      </c>
      <c r="J29" s="51" t="s">
        <v>43</v>
      </c>
      <c r="K29" s="50"/>
    </row>
    <row r="30" s="1" customFormat="1" ht="14.4" customHeight="1">
      <c r="B30" s="45"/>
      <c r="C30" s="46"/>
      <c r="D30" s="54" t="s">
        <v>44</v>
      </c>
      <c r="E30" s="54" t="s">
        <v>45</v>
      </c>
      <c r="F30" s="156">
        <f>ROUND(SUM(BE83:BE228), 2)</f>
        <v>0</v>
      </c>
      <c r="G30" s="46"/>
      <c r="H30" s="46"/>
      <c r="I30" s="157">
        <v>0.20999999999999999</v>
      </c>
      <c r="J30" s="156">
        <f>ROUND(ROUND((SUM(BE83:BE228)), 2)*I30, 2)</f>
        <v>0</v>
      </c>
      <c r="K30" s="50"/>
    </row>
    <row r="31" s="1" customFormat="1" ht="14.4" customHeight="1">
      <c r="B31" s="45"/>
      <c r="C31" s="46"/>
      <c r="D31" s="46"/>
      <c r="E31" s="54" t="s">
        <v>46</v>
      </c>
      <c r="F31" s="156">
        <f>ROUND(SUM(BF83:BF228), 2)</f>
        <v>0</v>
      </c>
      <c r="G31" s="46"/>
      <c r="H31" s="46"/>
      <c r="I31" s="157">
        <v>0.14999999999999999</v>
      </c>
      <c r="J31" s="156">
        <f>ROUND(ROUND((SUM(BF83:BF228)), 2)*I31, 2)</f>
        <v>0</v>
      </c>
      <c r="K31" s="50"/>
    </row>
    <row r="32" hidden="1" s="1" customFormat="1" ht="14.4" customHeight="1">
      <c r="B32" s="45"/>
      <c r="C32" s="46"/>
      <c r="D32" s="46"/>
      <c r="E32" s="54" t="s">
        <v>47</v>
      </c>
      <c r="F32" s="156">
        <f>ROUND(SUM(BG83:BG228), 2)</f>
        <v>0</v>
      </c>
      <c r="G32" s="46"/>
      <c r="H32" s="46"/>
      <c r="I32" s="157">
        <v>0.20999999999999999</v>
      </c>
      <c r="J32" s="156">
        <v>0</v>
      </c>
      <c r="K32" s="50"/>
    </row>
    <row r="33" hidden="1" s="1" customFormat="1" ht="14.4" customHeight="1">
      <c r="B33" s="45"/>
      <c r="C33" s="46"/>
      <c r="D33" s="46"/>
      <c r="E33" s="54" t="s">
        <v>48</v>
      </c>
      <c r="F33" s="156">
        <f>ROUND(SUM(BH83:BH228), 2)</f>
        <v>0</v>
      </c>
      <c r="G33" s="46"/>
      <c r="H33" s="46"/>
      <c r="I33" s="157">
        <v>0.14999999999999999</v>
      </c>
      <c r="J33" s="156">
        <v>0</v>
      </c>
      <c r="K33" s="50"/>
    </row>
    <row r="34" hidden="1" s="1" customFormat="1" ht="14.4" customHeight="1">
      <c r="B34" s="45"/>
      <c r="C34" s="46"/>
      <c r="D34" s="46"/>
      <c r="E34" s="54" t="s">
        <v>49</v>
      </c>
      <c r="F34" s="156">
        <f>ROUND(SUM(BI83:BI228),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50</v>
      </c>
      <c r="E36" s="97"/>
      <c r="F36" s="97"/>
      <c r="G36" s="160" t="s">
        <v>51</v>
      </c>
      <c r="H36" s="161" t="s">
        <v>52</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ČZA v Humpolci, střední škola - oprava plynové přípojky na DM Fugnerova</v>
      </c>
      <c r="F45" s="39"/>
      <c r="G45" s="39"/>
      <c r="H45" s="39"/>
      <c r="I45" s="143"/>
      <c r="J45" s="46"/>
      <c r="K45" s="50"/>
    </row>
    <row r="46" s="1" customFormat="1" ht="14.4" customHeight="1">
      <c r="B46" s="45"/>
      <c r="C46" s="39" t="s">
        <v>103</v>
      </c>
      <c r="D46" s="46"/>
      <c r="E46" s="46"/>
      <c r="F46" s="46"/>
      <c r="G46" s="46"/>
      <c r="H46" s="46"/>
      <c r="I46" s="143"/>
      <c r="J46" s="46"/>
      <c r="K46" s="50"/>
    </row>
    <row r="47" s="1" customFormat="1" ht="17.25" customHeight="1">
      <c r="B47" s="45"/>
      <c r="C47" s="46"/>
      <c r="D47" s="46"/>
      <c r="E47" s="144" t="str">
        <f>E9</f>
        <v>01-1 - S.O. 01.1 - Přípojka plynu, HUP a OPZ - stavební část</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Humpolec</v>
      </c>
      <c r="G49" s="46"/>
      <c r="H49" s="46"/>
      <c r="I49" s="145" t="s">
        <v>26</v>
      </c>
      <c r="J49" s="146" t="str">
        <f>IF(J12="","",J12)</f>
        <v>24. 4. 2018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Kraj Vysočina</v>
      </c>
      <c r="G51" s="46"/>
      <c r="H51" s="46"/>
      <c r="I51" s="145" t="s">
        <v>36</v>
      </c>
      <c r="J51" s="43" t="str">
        <f>E21</f>
        <v>ing.Aleš Janoušek</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J83</f>
        <v>0</v>
      </c>
      <c r="K56" s="50"/>
      <c r="AU56" s="23" t="s">
        <v>109</v>
      </c>
    </row>
    <row r="57" s="7" customFormat="1" ht="24.96" customHeight="1">
      <c r="B57" s="176"/>
      <c r="C57" s="177"/>
      <c r="D57" s="178" t="s">
        <v>157</v>
      </c>
      <c r="E57" s="179"/>
      <c r="F57" s="179"/>
      <c r="G57" s="179"/>
      <c r="H57" s="179"/>
      <c r="I57" s="180"/>
      <c r="J57" s="181">
        <f>J84</f>
        <v>0</v>
      </c>
      <c r="K57" s="182"/>
    </row>
    <row r="58" s="10" customFormat="1" ht="19.92" customHeight="1">
      <c r="B58" s="227"/>
      <c r="C58" s="228"/>
      <c r="D58" s="229" t="s">
        <v>158</v>
      </c>
      <c r="E58" s="230"/>
      <c r="F58" s="230"/>
      <c r="G58" s="230"/>
      <c r="H58" s="230"/>
      <c r="I58" s="231"/>
      <c r="J58" s="232">
        <f>J85</f>
        <v>0</v>
      </c>
      <c r="K58" s="233"/>
    </row>
    <row r="59" s="10" customFormat="1" ht="19.92" customHeight="1">
      <c r="B59" s="227"/>
      <c r="C59" s="228"/>
      <c r="D59" s="229" t="s">
        <v>159</v>
      </c>
      <c r="E59" s="230"/>
      <c r="F59" s="230"/>
      <c r="G59" s="230"/>
      <c r="H59" s="230"/>
      <c r="I59" s="231"/>
      <c r="J59" s="232">
        <f>J165</f>
        <v>0</v>
      </c>
      <c r="K59" s="233"/>
    </row>
    <row r="60" s="10" customFormat="1" ht="19.92" customHeight="1">
      <c r="B60" s="227"/>
      <c r="C60" s="228"/>
      <c r="D60" s="229" t="s">
        <v>160</v>
      </c>
      <c r="E60" s="230"/>
      <c r="F60" s="230"/>
      <c r="G60" s="230"/>
      <c r="H60" s="230"/>
      <c r="I60" s="231"/>
      <c r="J60" s="232">
        <f>J175</f>
        <v>0</v>
      </c>
      <c r="K60" s="233"/>
    </row>
    <row r="61" s="10" customFormat="1" ht="19.92" customHeight="1">
      <c r="B61" s="227"/>
      <c r="C61" s="228"/>
      <c r="D61" s="229" t="s">
        <v>161</v>
      </c>
      <c r="E61" s="230"/>
      <c r="F61" s="230"/>
      <c r="G61" s="230"/>
      <c r="H61" s="230"/>
      <c r="I61" s="231"/>
      <c r="J61" s="232">
        <f>J204</f>
        <v>0</v>
      </c>
      <c r="K61" s="233"/>
    </row>
    <row r="62" s="10" customFormat="1" ht="19.92" customHeight="1">
      <c r="B62" s="227"/>
      <c r="C62" s="228"/>
      <c r="D62" s="229" t="s">
        <v>162</v>
      </c>
      <c r="E62" s="230"/>
      <c r="F62" s="230"/>
      <c r="G62" s="230"/>
      <c r="H62" s="230"/>
      <c r="I62" s="231"/>
      <c r="J62" s="232">
        <f>J212</f>
        <v>0</v>
      </c>
      <c r="K62" s="233"/>
    </row>
    <row r="63" s="10" customFormat="1" ht="19.92" customHeight="1">
      <c r="B63" s="227"/>
      <c r="C63" s="228"/>
      <c r="D63" s="229" t="s">
        <v>163</v>
      </c>
      <c r="E63" s="230"/>
      <c r="F63" s="230"/>
      <c r="G63" s="230"/>
      <c r="H63" s="230"/>
      <c r="I63" s="231"/>
      <c r="J63" s="232">
        <f>J226</f>
        <v>0</v>
      </c>
      <c r="K63" s="233"/>
    </row>
    <row r="64" s="1" customFormat="1" ht="21.84" customHeight="1">
      <c r="B64" s="45"/>
      <c r="C64" s="46"/>
      <c r="D64" s="46"/>
      <c r="E64" s="46"/>
      <c r="F64" s="46"/>
      <c r="G64" s="46"/>
      <c r="H64" s="46"/>
      <c r="I64" s="143"/>
      <c r="J64" s="46"/>
      <c r="K64" s="50"/>
    </row>
    <row r="65" s="1" customFormat="1" ht="6.96" customHeight="1">
      <c r="B65" s="66"/>
      <c r="C65" s="67"/>
      <c r="D65" s="67"/>
      <c r="E65" s="67"/>
      <c r="F65" s="67"/>
      <c r="G65" s="67"/>
      <c r="H65" s="67"/>
      <c r="I65" s="165"/>
      <c r="J65" s="67"/>
      <c r="K65" s="68"/>
    </row>
    <row r="69" s="1" customFormat="1" ht="6.96" customHeight="1">
      <c r="B69" s="69"/>
      <c r="C69" s="70"/>
      <c r="D69" s="70"/>
      <c r="E69" s="70"/>
      <c r="F69" s="70"/>
      <c r="G69" s="70"/>
      <c r="H69" s="70"/>
      <c r="I69" s="168"/>
      <c r="J69" s="70"/>
      <c r="K69" s="70"/>
      <c r="L69" s="71"/>
    </row>
    <row r="70" s="1" customFormat="1" ht="36.96" customHeight="1">
      <c r="B70" s="45"/>
      <c r="C70" s="72" t="s">
        <v>111</v>
      </c>
      <c r="D70" s="73"/>
      <c r="E70" s="73"/>
      <c r="F70" s="73"/>
      <c r="G70" s="73"/>
      <c r="H70" s="73"/>
      <c r="I70" s="183"/>
      <c r="J70" s="73"/>
      <c r="K70" s="73"/>
      <c r="L70" s="71"/>
    </row>
    <row r="71" s="1" customFormat="1" ht="6.96" customHeight="1">
      <c r="B71" s="45"/>
      <c r="C71" s="73"/>
      <c r="D71" s="73"/>
      <c r="E71" s="73"/>
      <c r="F71" s="73"/>
      <c r="G71" s="73"/>
      <c r="H71" s="73"/>
      <c r="I71" s="183"/>
      <c r="J71" s="73"/>
      <c r="K71" s="73"/>
      <c r="L71" s="71"/>
    </row>
    <row r="72" s="1" customFormat="1" ht="14.4" customHeight="1">
      <c r="B72" s="45"/>
      <c r="C72" s="75" t="s">
        <v>18</v>
      </c>
      <c r="D72" s="73"/>
      <c r="E72" s="73"/>
      <c r="F72" s="73"/>
      <c r="G72" s="73"/>
      <c r="H72" s="73"/>
      <c r="I72" s="183"/>
      <c r="J72" s="73"/>
      <c r="K72" s="73"/>
      <c r="L72" s="71"/>
    </row>
    <row r="73" s="1" customFormat="1" ht="16.5" customHeight="1">
      <c r="B73" s="45"/>
      <c r="C73" s="73"/>
      <c r="D73" s="73"/>
      <c r="E73" s="184" t="str">
        <f>E7</f>
        <v>ČZA v Humpolci, střední škola - oprava plynové přípojky na DM Fugnerova</v>
      </c>
      <c r="F73" s="75"/>
      <c r="G73" s="75"/>
      <c r="H73" s="75"/>
      <c r="I73" s="183"/>
      <c r="J73" s="73"/>
      <c r="K73" s="73"/>
      <c r="L73" s="71"/>
    </row>
    <row r="74" s="1" customFormat="1" ht="14.4" customHeight="1">
      <c r="B74" s="45"/>
      <c r="C74" s="75" t="s">
        <v>103</v>
      </c>
      <c r="D74" s="73"/>
      <c r="E74" s="73"/>
      <c r="F74" s="73"/>
      <c r="G74" s="73"/>
      <c r="H74" s="73"/>
      <c r="I74" s="183"/>
      <c r="J74" s="73"/>
      <c r="K74" s="73"/>
      <c r="L74" s="71"/>
    </row>
    <row r="75" s="1" customFormat="1" ht="17.25" customHeight="1">
      <c r="B75" s="45"/>
      <c r="C75" s="73"/>
      <c r="D75" s="73"/>
      <c r="E75" s="81" t="str">
        <f>E9</f>
        <v>01-1 - S.O. 01.1 - Přípojka plynu, HUP a OPZ - stavební část</v>
      </c>
      <c r="F75" s="73"/>
      <c r="G75" s="73"/>
      <c r="H75" s="73"/>
      <c r="I75" s="183"/>
      <c r="J75" s="73"/>
      <c r="K75" s="73"/>
      <c r="L75" s="71"/>
    </row>
    <row r="76" s="1" customFormat="1" ht="6.96" customHeight="1">
      <c r="B76" s="45"/>
      <c r="C76" s="73"/>
      <c r="D76" s="73"/>
      <c r="E76" s="73"/>
      <c r="F76" s="73"/>
      <c r="G76" s="73"/>
      <c r="H76" s="73"/>
      <c r="I76" s="183"/>
      <c r="J76" s="73"/>
      <c r="K76" s="73"/>
      <c r="L76" s="71"/>
    </row>
    <row r="77" s="1" customFormat="1" ht="18" customHeight="1">
      <c r="B77" s="45"/>
      <c r="C77" s="75" t="s">
        <v>24</v>
      </c>
      <c r="D77" s="73"/>
      <c r="E77" s="73"/>
      <c r="F77" s="185" t="str">
        <f>F12</f>
        <v>Humpolec</v>
      </c>
      <c r="G77" s="73"/>
      <c r="H77" s="73"/>
      <c r="I77" s="186" t="s">
        <v>26</v>
      </c>
      <c r="J77" s="84" t="str">
        <f>IF(J12="","",J12)</f>
        <v>24. 4. 2018</v>
      </c>
      <c r="K77" s="73"/>
      <c r="L77" s="71"/>
    </row>
    <row r="78" s="1" customFormat="1" ht="6.96" customHeight="1">
      <c r="B78" s="45"/>
      <c r="C78" s="73"/>
      <c r="D78" s="73"/>
      <c r="E78" s="73"/>
      <c r="F78" s="73"/>
      <c r="G78" s="73"/>
      <c r="H78" s="73"/>
      <c r="I78" s="183"/>
      <c r="J78" s="73"/>
      <c r="K78" s="73"/>
      <c r="L78" s="71"/>
    </row>
    <row r="79" s="1" customFormat="1">
      <c r="B79" s="45"/>
      <c r="C79" s="75" t="s">
        <v>28</v>
      </c>
      <c r="D79" s="73"/>
      <c r="E79" s="73"/>
      <c r="F79" s="185" t="str">
        <f>E15</f>
        <v>Kraj Vysočina</v>
      </c>
      <c r="G79" s="73"/>
      <c r="H79" s="73"/>
      <c r="I79" s="186" t="s">
        <v>36</v>
      </c>
      <c r="J79" s="185" t="str">
        <f>E21</f>
        <v>ing.Aleš Janoušek</v>
      </c>
      <c r="K79" s="73"/>
      <c r="L79" s="71"/>
    </row>
    <row r="80" s="1" customFormat="1" ht="14.4" customHeight="1">
      <c r="B80" s="45"/>
      <c r="C80" s="75" t="s">
        <v>34</v>
      </c>
      <c r="D80" s="73"/>
      <c r="E80" s="73"/>
      <c r="F80" s="185" t="str">
        <f>IF(E18="","",E18)</f>
        <v/>
      </c>
      <c r="G80" s="73"/>
      <c r="H80" s="73"/>
      <c r="I80" s="183"/>
      <c r="J80" s="73"/>
      <c r="K80" s="73"/>
      <c r="L80" s="71"/>
    </row>
    <row r="81" s="1" customFormat="1" ht="10.32" customHeight="1">
      <c r="B81" s="45"/>
      <c r="C81" s="73"/>
      <c r="D81" s="73"/>
      <c r="E81" s="73"/>
      <c r="F81" s="73"/>
      <c r="G81" s="73"/>
      <c r="H81" s="73"/>
      <c r="I81" s="183"/>
      <c r="J81" s="73"/>
      <c r="K81" s="73"/>
      <c r="L81" s="71"/>
    </row>
    <row r="82" s="8" customFormat="1" ht="29.28" customHeight="1">
      <c r="B82" s="187"/>
      <c r="C82" s="188" t="s">
        <v>112</v>
      </c>
      <c r="D82" s="189" t="s">
        <v>59</v>
      </c>
      <c r="E82" s="189" t="s">
        <v>55</v>
      </c>
      <c r="F82" s="189" t="s">
        <v>113</v>
      </c>
      <c r="G82" s="189" t="s">
        <v>114</v>
      </c>
      <c r="H82" s="189" t="s">
        <v>115</v>
      </c>
      <c r="I82" s="190" t="s">
        <v>116</v>
      </c>
      <c r="J82" s="189" t="s">
        <v>107</v>
      </c>
      <c r="K82" s="191" t="s">
        <v>117</v>
      </c>
      <c r="L82" s="192"/>
      <c r="M82" s="101" t="s">
        <v>118</v>
      </c>
      <c r="N82" s="102" t="s">
        <v>44</v>
      </c>
      <c r="O82" s="102" t="s">
        <v>119</v>
      </c>
      <c r="P82" s="102" t="s">
        <v>120</v>
      </c>
      <c r="Q82" s="102" t="s">
        <v>121</v>
      </c>
      <c r="R82" s="102" t="s">
        <v>122</v>
      </c>
      <c r="S82" s="102" t="s">
        <v>123</v>
      </c>
      <c r="T82" s="103" t="s">
        <v>124</v>
      </c>
    </row>
    <row r="83" s="1" customFormat="1" ht="29.28" customHeight="1">
      <c r="B83" s="45"/>
      <c r="C83" s="107" t="s">
        <v>108</v>
      </c>
      <c r="D83" s="73"/>
      <c r="E83" s="73"/>
      <c r="F83" s="73"/>
      <c r="G83" s="73"/>
      <c r="H83" s="73"/>
      <c r="I83" s="183"/>
      <c r="J83" s="193">
        <f>BK83</f>
        <v>0</v>
      </c>
      <c r="K83" s="73"/>
      <c r="L83" s="71"/>
      <c r="M83" s="104"/>
      <c r="N83" s="105"/>
      <c r="O83" s="105"/>
      <c r="P83" s="194">
        <f>P84</f>
        <v>0</v>
      </c>
      <c r="Q83" s="105"/>
      <c r="R83" s="194">
        <f>R84</f>
        <v>30.423003520000002</v>
      </c>
      <c r="S83" s="105"/>
      <c r="T83" s="195">
        <f>T84</f>
        <v>11.926000000000002</v>
      </c>
      <c r="AT83" s="23" t="s">
        <v>73</v>
      </c>
      <c r="AU83" s="23" t="s">
        <v>109</v>
      </c>
      <c r="BK83" s="196">
        <f>BK84</f>
        <v>0</v>
      </c>
    </row>
    <row r="84" s="9" customFormat="1" ht="37.44" customHeight="1">
      <c r="B84" s="197"/>
      <c r="C84" s="198"/>
      <c r="D84" s="199" t="s">
        <v>73</v>
      </c>
      <c r="E84" s="200" t="s">
        <v>164</v>
      </c>
      <c r="F84" s="200" t="s">
        <v>165</v>
      </c>
      <c r="G84" s="198"/>
      <c r="H84" s="198"/>
      <c r="I84" s="201"/>
      <c r="J84" s="202">
        <f>BK84</f>
        <v>0</v>
      </c>
      <c r="K84" s="198"/>
      <c r="L84" s="203"/>
      <c r="M84" s="204"/>
      <c r="N84" s="205"/>
      <c r="O84" s="205"/>
      <c r="P84" s="206">
        <f>P85+P165+P175+P204+P212+P226</f>
        <v>0</v>
      </c>
      <c r="Q84" s="205"/>
      <c r="R84" s="206">
        <f>R85+R165+R175+R204+R212+R226</f>
        <v>30.423003520000002</v>
      </c>
      <c r="S84" s="205"/>
      <c r="T84" s="207">
        <f>T85+T165+T175+T204+T212+T226</f>
        <v>11.926000000000002</v>
      </c>
      <c r="AR84" s="208" t="s">
        <v>82</v>
      </c>
      <c r="AT84" s="209" t="s">
        <v>73</v>
      </c>
      <c r="AU84" s="209" t="s">
        <v>74</v>
      </c>
      <c r="AY84" s="208" t="s">
        <v>127</v>
      </c>
      <c r="BK84" s="210">
        <f>BK85+BK165+BK175+BK204+BK212+BK226</f>
        <v>0</v>
      </c>
    </row>
    <row r="85" s="9" customFormat="1" ht="19.92" customHeight="1">
      <c r="B85" s="197"/>
      <c r="C85" s="198"/>
      <c r="D85" s="199" t="s">
        <v>73</v>
      </c>
      <c r="E85" s="234" t="s">
        <v>82</v>
      </c>
      <c r="F85" s="234" t="s">
        <v>166</v>
      </c>
      <c r="G85" s="198"/>
      <c r="H85" s="198"/>
      <c r="I85" s="201"/>
      <c r="J85" s="235">
        <f>BK85</f>
        <v>0</v>
      </c>
      <c r="K85" s="198"/>
      <c r="L85" s="203"/>
      <c r="M85" s="204"/>
      <c r="N85" s="205"/>
      <c r="O85" s="205"/>
      <c r="P85" s="206">
        <f>SUM(P86:P164)</f>
        <v>0</v>
      </c>
      <c r="Q85" s="205"/>
      <c r="R85" s="206">
        <f>SUM(R86:R164)</f>
        <v>0.0029060000000000002</v>
      </c>
      <c r="S85" s="205"/>
      <c r="T85" s="207">
        <f>SUM(T86:T164)</f>
        <v>11.926000000000002</v>
      </c>
      <c r="AR85" s="208" t="s">
        <v>82</v>
      </c>
      <c r="AT85" s="209" t="s">
        <v>73</v>
      </c>
      <c r="AU85" s="209" t="s">
        <v>82</v>
      </c>
      <c r="AY85" s="208" t="s">
        <v>127</v>
      </c>
      <c r="BK85" s="210">
        <f>SUM(BK86:BK164)</f>
        <v>0</v>
      </c>
    </row>
    <row r="86" s="1" customFormat="1" ht="51" customHeight="1">
      <c r="B86" s="45"/>
      <c r="C86" s="211" t="s">
        <v>82</v>
      </c>
      <c r="D86" s="211" t="s">
        <v>128</v>
      </c>
      <c r="E86" s="212" t="s">
        <v>167</v>
      </c>
      <c r="F86" s="213" t="s">
        <v>168</v>
      </c>
      <c r="G86" s="214" t="s">
        <v>169</v>
      </c>
      <c r="H86" s="215">
        <v>13.1</v>
      </c>
      <c r="I86" s="216"/>
      <c r="J86" s="217">
        <f>ROUND(I86*H86,2)</f>
        <v>0</v>
      </c>
      <c r="K86" s="213" t="s">
        <v>170</v>
      </c>
      <c r="L86" s="71"/>
      <c r="M86" s="218" t="s">
        <v>22</v>
      </c>
      <c r="N86" s="219" t="s">
        <v>45</v>
      </c>
      <c r="O86" s="46"/>
      <c r="P86" s="220">
        <f>O86*H86</f>
        <v>0</v>
      </c>
      <c r="Q86" s="220">
        <v>0</v>
      </c>
      <c r="R86" s="220">
        <f>Q86*H86</f>
        <v>0</v>
      </c>
      <c r="S86" s="220">
        <v>0.44</v>
      </c>
      <c r="T86" s="221">
        <f>S86*H86</f>
        <v>5.7640000000000002</v>
      </c>
      <c r="AR86" s="23" t="s">
        <v>141</v>
      </c>
      <c r="AT86" s="23" t="s">
        <v>128</v>
      </c>
      <c r="AU86" s="23" t="s">
        <v>84</v>
      </c>
      <c r="AY86" s="23" t="s">
        <v>127</v>
      </c>
      <c r="BE86" s="222">
        <f>IF(N86="základní",J86,0)</f>
        <v>0</v>
      </c>
      <c r="BF86" s="222">
        <f>IF(N86="snížená",J86,0)</f>
        <v>0</v>
      </c>
      <c r="BG86" s="222">
        <f>IF(N86="zákl. přenesená",J86,0)</f>
        <v>0</v>
      </c>
      <c r="BH86" s="222">
        <f>IF(N86="sníž. přenesená",J86,0)</f>
        <v>0</v>
      </c>
      <c r="BI86" s="222">
        <f>IF(N86="nulová",J86,0)</f>
        <v>0</v>
      </c>
      <c r="BJ86" s="23" t="s">
        <v>82</v>
      </c>
      <c r="BK86" s="222">
        <f>ROUND(I86*H86,2)</f>
        <v>0</v>
      </c>
      <c r="BL86" s="23" t="s">
        <v>141</v>
      </c>
      <c r="BM86" s="23" t="s">
        <v>171</v>
      </c>
    </row>
    <row r="87" s="1" customFormat="1">
      <c r="B87" s="45"/>
      <c r="C87" s="73"/>
      <c r="D87" s="236" t="s">
        <v>172</v>
      </c>
      <c r="E87" s="73"/>
      <c r="F87" s="237" t="s">
        <v>173</v>
      </c>
      <c r="G87" s="73"/>
      <c r="H87" s="73"/>
      <c r="I87" s="183"/>
      <c r="J87" s="73"/>
      <c r="K87" s="73"/>
      <c r="L87" s="71"/>
      <c r="M87" s="238"/>
      <c r="N87" s="46"/>
      <c r="O87" s="46"/>
      <c r="P87" s="46"/>
      <c r="Q87" s="46"/>
      <c r="R87" s="46"/>
      <c r="S87" s="46"/>
      <c r="T87" s="94"/>
      <c r="AT87" s="23" t="s">
        <v>172</v>
      </c>
      <c r="AU87" s="23" t="s">
        <v>84</v>
      </c>
    </row>
    <row r="88" s="11" customFormat="1">
      <c r="B88" s="239"/>
      <c r="C88" s="240"/>
      <c r="D88" s="236" t="s">
        <v>174</v>
      </c>
      <c r="E88" s="241" t="s">
        <v>22</v>
      </c>
      <c r="F88" s="242" t="s">
        <v>175</v>
      </c>
      <c r="G88" s="240"/>
      <c r="H88" s="241" t="s">
        <v>22</v>
      </c>
      <c r="I88" s="243"/>
      <c r="J88" s="240"/>
      <c r="K88" s="240"/>
      <c r="L88" s="244"/>
      <c r="M88" s="245"/>
      <c r="N88" s="246"/>
      <c r="O88" s="246"/>
      <c r="P88" s="246"/>
      <c r="Q88" s="246"/>
      <c r="R88" s="246"/>
      <c r="S88" s="246"/>
      <c r="T88" s="247"/>
      <c r="AT88" s="248" t="s">
        <v>174</v>
      </c>
      <c r="AU88" s="248" t="s">
        <v>84</v>
      </c>
      <c r="AV88" s="11" t="s">
        <v>82</v>
      </c>
      <c r="AW88" s="11" t="s">
        <v>38</v>
      </c>
      <c r="AX88" s="11" t="s">
        <v>74</v>
      </c>
      <c r="AY88" s="248" t="s">
        <v>127</v>
      </c>
    </row>
    <row r="89" s="12" customFormat="1">
      <c r="B89" s="249"/>
      <c r="C89" s="250"/>
      <c r="D89" s="236" t="s">
        <v>174</v>
      </c>
      <c r="E89" s="251" t="s">
        <v>22</v>
      </c>
      <c r="F89" s="252" t="s">
        <v>176</v>
      </c>
      <c r="G89" s="250"/>
      <c r="H89" s="253">
        <v>7.7999999999999998</v>
      </c>
      <c r="I89" s="254"/>
      <c r="J89" s="250"/>
      <c r="K89" s="250"/>
      <c r="L89" s="255"/>
      <c r="M89" s="256"/>
      <c r="N89" s="257"/>
      <c r="O89" s="257"/>
      <c r="P89" s="257"/>
      <c r="Q89" s="257"/>
      <c r="R89" s="257"/>
      <c r="S89" s="257"/>
      <c r="T89" s="258"/>
      <c r="AT89" s="259" t="s">
        <v>174</v>
      </c>
      <c r="AU89" s="259" t="s">
        <v>84</v>
      </c>
      <c r="AV89" s="12" t="s">
        <v>84</v>
      </c>
      <c r="AW89" s="12" t="s">
        <v>38</v>
      </c>
      <c r="AX89" s="12" t="s">
        <v>74</v>
      </c>
      <c r="AY89" s="259" t="s">
        <v>127</v>
      </c>
    </row>
    <row r="90" s="11" customFormat="1">
      <c r="B90" s="239"/>
      <c r="C90" s="240"/>
      <c r="D90" s="236" t="s">
        <v>174</v>
      </c>
      <c r="E90" s="241" t="s">
        <v>22</v>
      </c>
      <c r="F90" s="242" t="s">
        <v>177</v>
      </c>
      <c r="G90" s="240"/>
      <c r="H90" s="241" t="s">
        <v>22</v>
      </c>
      <c r="I90" s="243"/>
      <c r="J90" s="240"/>
      <c r="K90" s="240"/>
      <c r="L90" s="244"/>
      <c r="M90" s="245"/>
      <c r="N90" s="246"/>
      <c r="O90" s="246"/>
      <c r="P90" s="246"/>
      <c r="Q90" s="246"/>
      <c r="R90" s="246"/>
      <c r="S90" s="246"/>
      <c r="T90" s="247"/>
      <c r="AT90" s="248" t="s">
        <v>174</v>
      </c>
      <c r="AU90" s="248" t="s">
        <v>84</v>
      </c>
      <c r="AV90" s="11" t="s">
        <v>82</v>
      </c>
      <c r="AW90" s="11" t="s">
        <v>38</v>
      </c>
      <c r="AX90" s="11" t="s">
        <v>74</v>
      </c>
      <c r="AY90" s="248" t="s">
        <v>127</v>
      </c>
    </row>
    <row r="91" s="12" customFormat="1">
      <c r="B91" s="249"/>
      <c r="C91" s="250"/>
      <c r="D91" s="236" t="s">
        <v>174</v>
      </c>
      <c r="E91" s="251" t="s">
        <v>22</v>
      </c>
      <c r="F91" s="252" t="s">
        <v>178</v>
      </c>
      <c r="G91" s="250"/>
      <c r="H91" s="253">
        <v>5.2999999999999998</v>
      </c>
      <c r="I91" s="254"/>
      <c r="J91" s="250"/>
      <c r="K91" s="250"/>
      <c r="L91" s="255"/>
      <c r="M91" s="256"/>
      <c r="N91" s="257"/>
      <c r="O91" s="257"/>
      <c r="P91" s="257"/>
      <c r="Q91" s="257"/>
      <c r="R91" s="257"/>
      <c r="S91" s="257"/>
      <c r="T91" s="258"/>
      <c r="AT91" s="259" t="s">
        <v>174</v>
      </c>
      <c r="AU91" s="259" t="s">
        <v>84</v>
      </c>
      <c r="AV91" s="12" t="s">
        <v>84</v>
      </c>
      <c r="AW91" s="12" t="s">
        <v>38</v>
      </c>
      <c r="AX91" s="12" t="s">
        <v>74</v>
      </c>
      <c r="AY91" s="259" t="s">
        <v>127</v>
      </c>
    </row>
    <row r="92" s="13" customFormat="1">
      <c r="B92" s="260"/>
      <c r="C92" s="261"/>
      <c r="D92" s="236" t="s">
        <v>174</v>
      </c>
      <c r="E92" s="262" t="s">
        <v>22</v>
      </c>
      <c r="F92" s="263" t="s">
        <v>179</v>
      </c>
      <c r="G92" s="261"/>
      <c r="H92" s="264">
        <v>13.1</v>
      </c>
      <c r="I92" s="265"/>
      <c r="J92" s="261"/>
      <c r="K92" s="261"/>
      <c r="L92" s="266"/>
      <c r="M92" s="267"/>
      <c r="N92" s="268"/>
      <c r="O92" s="268"/>
      <c r="P92" s="268"/>
      <c r="Q92" s="268"/>
      <c r="R92" s="268"/>
      <c r="S92" s="268"/>
      <c r="T92" s="269"/>
      <c r="AT92" s="270" t="s">
        <v>174</v>
      </c>
      <c r="AU92" s="270" t="s">
        <v>84</v>
      </c>
      <c r="AV92" s="13" t="s">
        <v>141</v>
      </c>
      <c r="AW92" s="13" t="s">
        <v>38</v>
      </c>
      <c r="AX92" s="13" t="s">
        <v>82</v>
      </c>
      <c r="AY92" s="270" t="s">
        <v>127</v>
      </c>
    </row>
    <row r="93" s="1" customFormat="1" ht="51" customHeight="1">
      <c r="B93" s="45"/>
      <c r="C93" s="211" t="s">
        <v>84</v>
      </c>
      <c r="D93" s="211" t="s">
        <v>128</v>
      </c>
      <c r="E93" s="212" t="s">
        <v>180</v>
      </c>
      <c r="F93" s="213" t="s">
        <v>181</v>
      </c>
      <c r="G93" s="214" t="s">
        <v>169</v>
      </c>
      <c r="H93" s="215">
        <v>13.1</v>
      </c>
      <c r="I93" s="216"/>
      <c r="J93" s="217">
        <f>ROUND(I93*H93,2)</f>
        <v>0</v>
      </c>
      <c r="K93" s="213" t="s">
        <v>170</v>
      </c>
      <c r="L93" s="71"/>
      <c r="M93" s="218" t="s">
        <v>22</v>
      </c>
      <c r="N93" s="219" t="s">
        <v>45</v>
      </c>
      <c r="O93" s="46"/>
      <c r="P93" s="220">
        <f>O93*H93</f>
        <v>0</v>
      </c>
      <c r="Q93" s="220">
        <v>0</v>
      </c>
      <c r="R93" s="220">
        <f>Q93*H93</f>
        <v>0</v>
      </c>
      <c r="S93" s="220">
        <v>0.316</v>
      </c>
      <c r="T93" s="221">
        <f>S93*H93</f>
        <v>4.1395999999999997</v>
      </c>
      <c r="AR93" s="23" t="s">
        <v>141</v>
      </c>
      <c r="AT93" s="23" t="s">
        <v>128</v>
      </c>
      <c r="AU93" s="23" t="s">
        <v>84</v>
      </c>
      <c r="AY93" s="23" t="s">
        <v>127</v>
      </c>
      <c r="BE93" s="222">
        <f>IF(N93="základní",J93,0)</f>
        <v>0</v>
      </c>
      <c r="BF93" s="222">
        <f>IF(N93="snížená",J93,0)</f>
        <v>0</v>
      </c>
      <c r="BG93" s="222">
        <f>IF(N93="zákl. přenesená",J93,0)</f>
        <v>0</v>
      </c>
      <c r="BH93" s="222">
        <f>IF(N93="sníž. přenesená",J93,0)</f>
        <v>0</v>
      </c>
      <c r="BI93" s="222">
        <f>IF(N93="nulová",J93,0)</f>
        <v>0</v>
      </c>
      <c r="BJ93" s="23" t="s">
        <v>82</v>
      </c>
      <c r="BK93" s="222">
        <f>ROUND(I93*H93,2)</f>
        <v>0</v>
      </c>
      <c r="BL93" s="23" t="s">
        <v>141</v>
      </c>
      <c r="BM93" s="23" t="s">
        <v>182</v>
      </c>
    </row>
    <row r="94" s="1" customFormat="1">
      <c r="B94" s="45"/>
      <c r="C94" s="73"/>
      <c r="D94" s="236" t="s">
        <v>172</v>
      </c>
      <c r="E94" s="73"/>
      <c r="F94" s="237" t="s">
        <v>173</v>
      </c>
      <c r="G94" s="73"/>
      <c r="H94" s="73"/>
      <c r="I94" s="183"/>
      <c r="J94" s="73"/>
      <c r="K94" s="73"/>
      <c r="L94" s="71"/>
      <c r="M94" s="238"/>
      <c r="N94" s="46"/>
      <c r="O94" s="46"/>
      <c r="P94" s="46"/>
      <c r="Q94" s="46"/>
      <c r="R94" s="46"/>
      <c r="S94" s="46"/>
      <c r="T94" s="94"/>
      <c r="AT94" s="23" t="s">
        <v>172</v>
      </c>
      <c r="AU94" s="23" t="s">
        <v>84</v>
      </c>
    </row>
    <row r="95" s="1" customFormat="1" ht="38.25" customHeight="1">
      <c r="B95" s="45"/>
      <c r="C95" s="211" t="s">
        <v>137</v>
      </c>
      <c r="D95" s="211" t="s">
        <v>128</v>
      </c>
      <c r="E95" s="212" t="s">
        <v>183</v>
      </c>
      <c r="F95" s="213" t="s">
        <v>184</v>
      </c>
      <c r="G95" s="214" t="s">
        <v>169</v>
      </c>
      <c r="H95" s="215">
        <v>15.800000000000001</v>
      </c>
      <c r="I95" s="216"/>
      <c r="J95" s="217">
        <f>ROUND(I95*H95,2)</f>
        <v>0</v>
      </c>
      <c r="K95" s="213" t="s">
        <v>170</v>
      </c>
      <c r="L95" s="71"/>
      <c r="M95" s="218" t="s">
        <v>22</v>
      </c>
      <c r="N95" s="219" t="s">
        <v>45</v>
      </c>
      <c r="O95" s="46"/>
      <c r="P95" s="220">
        <f>O95*H95</f>
        <v>0</v>
      </c>
      <c r="Q95" s="220">
        <v>6.9999999999999994E-05</v>
      </c>
      <c r="R95" s="220">
        <f>Q95*H95</f>
        <v>0.001106</v>
      </c>
      <c r="S95" s="220">
        <v>0.128</v>
      </c>
      <c r="T95" s="221">
        <f>S95*H95</f>
        <v>2.0224000000000002</v>
      </c>
      <c r="AR95" s="23" t="s">
        <v>141</v>
      </c>
      <c r="AT95" s="23" t="s">
        <v>128</v>
      </c>
      <c r="AU95" s="23" t="s">
        <v>84</v>
      </c>
      <c r="AY95" s="23" t="s">
        <v>127</v>
      </c>
      <c r="BE95" s="222">
        <f>IF(N95="základní",J95,0)</f>
        <v>0</v>
      </c>
      <c r="BF95" s="222">
        <f>IF(N95="snížená",J95,0)</f>
        <v>0</v>
      </c>
      <c r="BG95" s="222">
        <f>IF(N95="zákl. přenesená",J95,0)</f>
        <v>0</v>
      </c>
      <c r="BH95" s="222">
        <f>IF(N95="sníž. přenesená",J95,0)</f>
        <v>0</v>
      </c>
      <c r="BI95" s="222">
        <f>IF(N95="nulová",J95,0)</f>
        <v>0</v>
      </c>
      <c r="BJ95" s="23" t="s">
        <v>82</v>
      </c>
      <c r="BK95" s="222">
        <f>ROUND(I95*H95,2)</f>
        <v>0</v>
      </c>
      <c r="BL95" s="23" t="s">
        <v>141</v>
      </c>
      <c r="BM95" s="23" t="s">
        <v>185</v>
      </c>
    </row>
    <row r="96" s="1" customFormat="1">
      <c r="B96" s="45"/>
      <c r="C96" s="73"/>
      <c r="D96" s="236" t="s">
        <v>172</v>
      </c>
      <c r="E96" s="73"/>
      <c r="F96" s="237" t="s">
        <v>186</v>
      </c>
      <c r="G96" s="73"/>
      <c r="H96" s="73"/>
      <c r="I96" s="183"/>
      <c r="J96" s="73"/>
      <c r="K96" s="73"/>
      <c r="L96" s="71"/>
      <c r="M96" s="238"/>
      <c r="N96" s="46"/>
      <c r="O96" s="46"/>
      <c r="P96" s="46"/>
      <c r="Q96" s="46"/>
      <c r="R96" s="46"/>
      <c r="S96" s="46"/>
      <c r="T96" s="94"/>
      <c r="AT96" s="23" t="s">
        <v>172</v>
      </c>
      <c r="AU96" s="23" t="s">
        <v>84</v>
      </c>
    </row>
    <row r="97" s="11" customFormat="1">
      <c r="B97" s="239"/>
      <c r="C97" s="240"/>
      <c r="D97" s="236" t="s">
        <v>174</v>
      </c>
      <c r="E97" s="241" t="s">
        <v>22</v>
      </c>
      <c r="F97" s="242" t="s">
        <v>175</v>
      </c>
      <c r="G97" s="240"/>
      <c r="H97" s="241" t="s">
        <v>22</v>
      </c>
      <c r="I97" s="243"/>
      <c r="J97" s="240"/>
      <c r="K97" s="240"/>
      <c r="L97" s="244"/>
      <c r="M97" s="245"/>
      <c r="N97" s="246"/>
      <c r="O97" s="246"/>
      <c r="P97" s="246"/>
      <c r="Q97" s="246"/>
      <c r="R97" s="246"/>
      <c r="S97" s="246"/>
      <c r="T97" s="247"/>
      <c r="AT97" s="248" t="s">
        <v>174</v>
      </c>
      <c r="AU97" s="248" t="s">
        <v>84</v>
      </c>
      <c r="AV97" s="11" t="s">
        <v>82</v>
      </c>
      <c r="AW97" s="11" t="s">
        <v>38</v>
      </c>
      <c r="AX97" s="11" t="s">
        <v>74</v>
      </c>
      <c r="AY97" s="248" t="s">
        <v>127</v>
      </c>
    </row>
    <row r="98" s="12" customFormat="1">
      <c r="B98" s="249"/>
      <c r="C98" s="250"/>
      <c r="D98" s="236" t="s">
        <v>174</v>
      </c>
      <c r="E98" s="251" t="s">
        <v>22</v>
      </c>
      <c r="F98" s="252" t="s">
        <v>187</v>
      </c>
      <c r="G98" s="250"/>
      <c r="H98" s="253">
        <v>9.4000000000000004</v>
      </c>
      <c r="I98" s="254"/>
      <c r="J98" s="250"/>
      <c r="K98" s="250"/>
      <c r="L98" s="255"/>
      <c r="M98" s="256"/>
      <c r="N98" s="257"/>
      <c r="O98" s="257"/>
      <c r="P98" s="257"/>
      <c r="Q98" s="257"/>
      <c r="R98" s="257"/>
      <c r="S98" s="257"/>
      <c r="T98" s="258"/>
      <c r="AT98" s="259" t="s">
        <v>174</v>
      </c>
      <c r="AU98" s="259" t="s">
        <v>84</v>
      </c>
      <c r="AV98" s="12" t="s">
        <v>84</v>
      </c>
      <c r="AW98" s="12" t="s">
        <v>38</v>
      </c>
      <c r="AX98" s="12" t="s">
        <v>74</v>
      </c>
      <c r="AY98" s="259" t="s">
        <v>127</v>
      </c>
    </row>
    <row r="99" s="11" customFormat="1">
      <c r="B99" s="239"/>
      <c r="C99" s="240"/>
      <c r="D99" s="236" t="s">
        <v>174</v>
      </c>
      <c r="E99" s="241" t="s">
        <v>22</v>
      </c>
      <c r="F99" s="242" t="s">
        <v>188</v>
      </c>
      <c r="G99" s="240"/>
      <c r="H99" s="241" t="s">
        <v>22</v>
      </c>
      <c r="I99" s="243"/>
      <c r="J99" s="240"/>
      <c r="K99" s="240"/>
      <c r="L99" s="244"/>
      <c r="M99" s="245"/>
      <c r="N99" s="246"/>
      <c r="O99" s="246"/>
      <c r="P99" s="246"/>
      <c r="Q99" s="246"/>
      <c r="R99" s="246"/>
      <c r="S99" s="246"/>
      <c r="T99" s="247"/>
      <c r="AT99" s="248" t="s">
        <v>174</v>
      </c>
      <c r="AU99" s="248" t="s">
        <v>84</v>
      </c>
      <c r="AV99" s="11" t="s">
        <v>82</v>
      </c>
      <c r="AW99" s="11" t="s">
        <v>38</v>
      </c>
      <c r="AX99" s="11" t="s">
        <v>74</v>
      </c>
      <c r="AY99" s="248" t="s">
        <v>127</v>
      </c>
    </row>
    <row r="100" s="12" customFormat="1">
      <c r="B100" s="249"/>
      <c r="C100" s="250"/>
      <c r="D100" s="236" t="s">
        <v>174</v>
      </c>
      <c r="E100" s="251" t="s">
        <v>22</v>
      </c>
      <c r="F100" s="252" t="s">
        <v>189</v>
      </c>
      <c r="G100" s="250"/>
      <c r="H100" s="253">
        <v>6.4000000000000004</v>
      </c>
      <c r="I100" s="254"/>
      <c r="J100" s="250"/>
      <c r="K100" s="250"/>
      <c r="L100" s="255"/>
      <c r="M100" s="256"/>
      <c r="N100" s="257"/>
      <c r="O100" s="257"/>
      <c r="P100" s="257"/>
      <c r="Q100" s="257"/>
      <c r="R100" s="257"/>
      <c r="S100" s="257"/>
      <c r="T100" s="258"/>
      <c r="AT100" s="259" t="s">
        <v>174</v>
      </c>
      <c r="AU100" s="259" t="s">
        <v>84</v>
      </c>
      <c r="AV100" s="12" t="s">
        <v>84</v>
      </c>
      <c r="AW100" s="12" t="s">
        <v>38</v>
      </c>
      <c r="AX100" s="12" t="s">
        <v>74</v>
      </c>
      <c r="AY100" s="259" t="s">
        <v>127</v>
      </c>
    </row>
    <row r="101" s="13" customFormat="1">
      <c r="B101" s="260"/>
      <c r="C101" s="261"/>
      <c r="D101" s="236" t="s">
        <v>174</v>
      </c>
      <c r="E101" s="262" t="s">
        <v>22</v>
      </c>
      <c r="F101" s="263" t="s">
        <v>179</v>
      </c>
      <c r="G101" s="261"/>
      <c r="H101" s="264">
        <v>15.800000000000001</v>
      </c>
      <c r="I101" s="265"/>
      <c r="J101" s="261"/>
      <c r="K101" s="261"/>
      <c r="L101" s="266"/>
      <c r="M101" s="267"/>
      <c r="N101" s="268"/>
      <c r="O101" s="268"/>
      <c r="P101" s="268"/>
      <c r="Q101" s="268"/>
      <c r="R101" s="268"/>
      <c r="S101" s="268"/>
      <c r="T101" s="269"/>
      <c r="AT101" s="270" t="s">
        <v>174</v>
      </c>
      <c r="AU101" s="270" t="s">
        <v>84</v>
      </c>
      <c r="AV101" s="13" t="s">
        <v>141</v>
      </c>
      <c r="AW101" s="13" t="s">
        <v>38</v>
      </c>
      <c r="AX101" s="13" t="s">
        <v>82</v>
      </c>
      <c r="AY101" s="270" t="s">
        <v>127</v>
      </c>
    </row>
    <row r="102" s="1" customFormat="1" ht="38.25" customHeight="1">
      <c r="B102" s="45"/>
      <c r="C102" s="211" t="s">
        <v>141</v>
      </c>
      <c r="D102" s="211" t="s">
        <v>128</v>
      </c>
      <c r="E102" s="212" t="s">
        <v>190</v>
      </c>
      <c r="F102" s="213" t="s">
        <v>191</v>
      </c>
      <c r="G102" s="214" t="s">
        <v>192</v>
      </c>
      <c r="H102" s="215">
        <v>3.8799999999999999</v>
      </c>
      <c r="I102" s="216"/>
      <c r="J102" s="217">
        <f>ROUND(I102*H102,2)</f>
        <v>0</v>
      </c>
      <c r="K102" s="213" t="s">
        <v>170</v>
      </c>
      <c r="L102" s="71"/>
      <c r="M102" s="218" t="s">
        <v>22</v>
      </c>
      <c r="N102" s="219" t="s">
        <v>45</v>
      </c>
      <c r="O102" s="46"/>
      <c r="P102" s="220">
        <f>O102*H102</f>
        <v>0</v>
      </c>
      <c r="Q102" s="220">
        <v>0</v>
      </c>
      <c r="R102" s="220">
        <f>Q102*H102</f>
        <v>0</v>
      </c>
      <c r="S102" s="220">
        <v>0</v>
      </c>
      <c r="T102" s="221">
        <f>S102*H102</f>
        <v>0</v>
      </c>
      <c r="AR102" s="23" t="s">
        <v>141</v>
      </c>
      <c r="AT102" s="23" t="s">
        <v>128</v>
      </c>
      <c r="AU102" s="23" t="s">
        <v>84</v>
      </c>
      <c r="AY102" s="23" t="s">
        <v>127</v>
      </c>
      <c r="BE102" s="222">
        <f>IF(N102="základní",J102,0)</f>
        <v>0</v>
      </c>
      <c r="BF102" s="222">
        <f>IF(N102="snížená",J102,0)</f>
        <v>0</v>
      </c>
      <c r="BG102" s="222">
        <f>IF(N102="zákl. přenesená",J102,0)</f>
        <v>0</v>
      </c>
      <c r="BH102" s="222">
        <f>IF(N102="sníž. přenesená",J102,0)</f>
        <v>0</v>
      </c>
      <c r="BI102" s="222">
        <f>IF(N102="nulová",J102,0)</f>
        <v>0</v>
      </c>
      <c r="BJ102" s="23" t="s">
        <v>82</v>
      </c>
      <c r="BK102" s="222">
        <f>ROUND(I102*H102,2)</f>
        <v>0</v>
      </c>
      <c r="BL102" s="23" t="s">
        <v>141</v>
      </c>
      <c r="BM102" s="23" t="s">
        <v>193</v>
      </c>
    </row>
    <row r="103" s="1" customFormat="1">
      <c r="B103" s="45"/>
      <c r="C103" s="73"/>
      <c r="D103" s="236" t="s">
        <v>172</v>
      </c>
      <c r="E103" s="73"/>
      <c r="F103" s="237" t="s">
        <v>194</v>
      </c>
      <c r="G103" s="73"/>
      <c r="H103" s="73"/>
      <c r="I103" s="183"/>
      <c r="J103" s="73"/>
      <c r="K103" s="73"/>
      <c r="L103" s="71"/>
      <c r="M103" s="238"/>
      <c r="N103" s="46"/>
      <c r="O103" s="46"/>
      <c r="P103" s="46"/>
      <c r="Q103" s="46"/>
      <c r="R103" s="46"/>
      <c r="S103" s="46"/>
      <c r="T103" s="94"/>
      <c r="AT103" s="23" t="s">
        <v>172</v>
      </c>
      <c r="AU103" s="23" t="s">
        <v>84</v>
      </c>
    </row>
    <row r="104" s="11" customFormat="1">
      <c r="B104" s="239"/>
      <c r="C104" s="240"/>
      <c r="D104" s="236" t="s">
        <v>174</v>
      </c>
      <c r="E104" s="241" t="s">
        <v>22</v>
      </c>
      <c r="F104" s="242" t="s">
        <v>195</v>
      </c>
      <c r="G104" s="240"/>
      <c r="H104" s="241" t="s">
        <v>22</v>
      </c>
      <c r="I104" s="243"/>
      <c r="J104" s="240"/>
      <c r="K104" s="240"/>
      <c r="L104" s="244"/>
      <c r="M104" s="245"/>
      <c r="N104" s="246"/>
      <c r="O104" s="246"/>
      <c r="P104" s="246"/>
      <c r="Q104" s="246"/>
      <c r="R104" s="246"/>
      <c r="S104" s="246"/>
      <c r="T104" s="247"/>
      <c r="AT104" s="248" t="s">
        <v>174</v>
      </c>
      <c r="AU104" s="248" t="s">
        <v>84</v>
      </c>
      <c r="AV104" s="11" t="s">
        <v>82</v>
      </c>
      <c r="AW104" s="11" t="s">
        <v>38</v>
      </c>
      <c r="AX104" s="11" t="s">
        <v>74</v>
      </c>
      <c r="AY104" s="248" t="s">
        <v>127</v>
      </c>
    </row>
    <row r="105" s="12" customFormat="1">
      <c r="B105" s="249"/>
      <c r="C105" s="250"/>
      <c r="D105" s="236" t="s">
        <v>174</v>
      </c>
      <c r="E105" s="251" t="s">
        <v>22</v>
      </c>
      <c r="F105" s="252" t="s">
        <v>196</v>
      </c>
      <c r="G105" s="250"/>
      <c r="H105" s="253">
        <v>0.59999999999999998</v>
      </c>
      <c r="I105" s="254"/>
      <c r="J105" s="250"/>
      <c r="K105" s="250"/>
      <c r="L105" s="255"/>
      <c r="M105" s="256"/>
      <c r="N105" s="257"/>
      <c r="O105" s="257"/>
      <c r="P105" s="257"/>
      <c r="Q105" s="257"/>
      <c r="R105" s="257"/>
      <c r="S105" s="257"/>
      <c r="T105" s="258"/>
      <c r="AT105" s="259" t="s">
        <v>174</v>
      </c>
      <c r="AU105" s="259" t="s">
        <v>84</v>
      </c>
      <c r="AV105" s="12" t="s">
        <v>84</v>
      </c>
      <c r="AW105" s="12" t="s">
        <v>38</v>
      </c>
      <c r="AX105" s="12" t="s">
        <v>74</v>
      </c>
      <c r="AY105" s="259" t="s">
        <v>127</v>
      </c>
    </row>
    <row r="106" s="11" customFormat="1">
      <c r="B106" s="239"/>
      <c r="C106" s="240"/>
      <c r="D106" s="236" t="s">
        <v>174</v>
      </c>
      <c r="E106" s="241" t="s">
        <v>22</v>
      </c>
      <c r="F106" s="242" t="s">
        <v>175</v>
      </c>
      <c r="G106" s="240"/>
      <c r="H106" s="241" t="s">
        <v>22</v>
      </c>
      <c r="I106" s="243"/>
      <c r="J106" s="240"/>
      <c r="K106" s="240"/>
      <c r="L106" s="244"/>
      <c r="M106" s="245"/>
      <c r="N106" s="246"/>
      <c r="O106" s="246"/>
      <c r="P106" s="246"/>
      <c r="Q106" s="246"/>
      <c r="R106" s="246"/>
      <c r="S106" s="246"/>
      <c r="T106" s="247"/>
      <c r="AT106" s="248" t="s">
        <v>174</v>
      </c>
      <c r="AU106" s="248" t="s">
        <v>84</v>
      </c>
      <c r="AV106" s="11" t="s">
        <v>82</v>
      </c>
      <c r="AW106" s="11" t="s">
        <v>38</v>
      </c>
      <c r="AX106" s="11" t="s">
        <v>74</v>
      </c>
      <c r="AY106" s="248" t="s">
        <v>127</v>
      </c>
    </row>
    <row r="107" s="12" customFormat="1">
      <c r="B107" s="249"/>
      <c r="C107" s="250"/>
      <c r="D107" s="236" t="s">
        <v>174</v>
      </c>
      <c r="E107" s="251" t="s">
        <v>22</v>
      </c>
      <c r="F107" s="252" t="s">
        <v>197</v>
      </c>
      <c r="G107" s="250"/>
      <c r="H107" s="253">
        <v>2.6800000000000002</v>
      </c>
      <c r="I107" s="254"/>
      <c r="J107" s="250"/>
      <c r="K107" s="250"/>
      <c r="L107" s="255"/>
      <c r="M107" s="256"/>
      <c r="N107" s="257"/>
      <c r="O107" s="257"/>
      <c r="P107" s="257"/>
      <c r="Q107" s="257"/>
      <c r="R107" s="257"/>
      <c r="S107" s="257"/>
      <c r="T107" s="258"/>
      <c r="AT107" s="259" t="s">
        <v>174</v>
      </c>
      <c r="AU107" s="259" t="s">
        <v>84</v>
      </c>
      <c r="AV107" s="12" t="s">
        <v>84</v>
      </c>
      <c r="AW107" s="12" t="s">
        <v>38</v>
      </c>
      <c r="AX107" s="12" t="s">
        <v>74</v>
      </c>
      <c r="AY107" s="259" t="s">
        <v>127</v>
      </c>
    </row>
    <row r="108" s="11" customFormat="1">
      <c r="B108" s="239"/>
      <c r="C108" s="240"/>
      <c r="D108" s="236" t="s">
        <v>174</v>
      </c>
      <c r="E108" s="241" t="s">
        <v>22</v>
      </c>
      <c r="F108" s="242" t="s">
        <v>177</v>
      </c>
      <c r="G108" s="240"/>
      <c r="H108" s="241" t="s">
        <v>22</v>
      </c>
      <c r="I108" s="243"/>
      <c r="J108" s="240"/>
      <c r="K108" s="240"/>
      <c r="L108" s="244"/>
      <c r="M108" s="245"/>
      <c r="N108" s="246"/>
      <c r="O108" s="246"/>
      <c r="P108" s="246"/>
      <c r="Q108" s="246"/>
      <c r="R108" s="246"/>
      <c r="S108" s="246"/>
      <c r="T108" s="247"/>
      <c r="AT108" s="248" t="s">
        <v>174</v>
      </c>
      <c r="AU108" s="248" t="s">
        <v>84</v>
      </c>
      <c r="AV108" s="11" t="s">
        <v>82</v>
      </c>
      <c r="AW108" s="11" t="s">
        <v>38</v>
      </c>
      <c r="AX108" s="11" t="s">
        <v>74</v>
      </c>
      <c r="AY108" s="248" t="s">
        <v>127</v>
      </c>
    </row>
    <row r="109" s="12" customFormat="1">
      <c r="B109" s="249"/>
      <c r="C109" s="250"/>
      <c r="D109" s="236" t="s">
        <v>174</v>
      </c>
      <c r="E109" s="251" t="s">
        <v>22</v>
      </c>
      <c r="F109" s="252" t="s">
        <v>196</v>
      </c>
      <c r="G109" s="250"/>
      <c r="H109" s="253">
        <v>0.59999999999999998</v>
      </c>
      <c r="I109" s="254"/>
      <c r="J109" s="250"/>
      <c r="K109" s="250"/>
      <c r="L109" s="255"/>
      <c r="M109" s="256"/>
      <c r="N109" s="257"/>
      <c r="O109" s="257"/>
      <c r="P109" s="257"/>
      <c r="Q109" s="257"/>
      <c r="R109" s="257"/>
      <c r="S109" s="257"/>
      <c r="T109" s="258"/>
      <c r="AT109" s="259" t="s">
        <v>174</v>
      </c>
      <c r="AU109" s="259" t="s">
        <v>84</v>
      </c>
      <c r="AV109" s="12" t="s">
        <v>84</v>
      </c>
      <c r="AW109" s="12" t="s">
        <v>38</v>
      </c>
      <c r="AX109" s="12" t="s">
        <v>74</v>
      </c>
      <c r="AY109" s="259" t="s">
        <v>127</v>
      </c>
    </row>
    <row r="110" s="13" customFormat="1">
      <c r="B110" s="260"/>
      <c r="C110" s="261"/>
      <c r="D110" s="236" t="s">
        <v>174</v>
      </c>
      <c r="E110" s="262" t="s">
        <v>22</v>
      </c>
      <c r="F110" s="263" t="s">
        <v>179</v>
      </c>
      <c r="G110" s="261"/>
      <c r="H110" s="264">
        <v>3.8799999999999999</v>
      </c>
      <c r="I110" s="265"/>
      <c r="J110" s="261"/>
      <c r="K110" s="261"/>
      <c r="L110" s="266"/>
      <c r="M110" s="267"/>
      <c r="N110" s="268"/>
      <c r="O110" s="268"/>
      <c r="P110" s="268"/>
      <c r="Q110" s="268"/>
      <c r="R110" s="268"/>
      <c r="S110" s="268"/>
      <c r="T110" s="269"/>
      <c r="AT110" s="270" t="s">
        <v>174</v>
      </c>
      <c r="AU110" s="270" t="s">
        <v>84</v>
      </c>
      <c r="AV110" s="13" t="s">
        <v>141</v>
      </c>
      <c r="AW110" s="13" t="s">
        <v>38</v>
      </c>
      <c r="AX110" s="13" t="s">
        <v>82</v>
      </c>
      <c r="AY110" s="270" t="s">
        <v>127</v>
      </c>
    </row>
    <row r="111" s="1" customFormat="1" ht="25.5" customHeight="1">
      <c r="B111" s="45"/>
      <c r="C111" s="211" t="s">
        <v>126</v>
      </c>
      <c r="D111" s="211" t="s">
        <v>128</v>
      </c>
      <c r="E111" s="212" t="s">
        <v>198</v>
      </c>
      <c r="F111" s="213" t="s">
        <v>199</v>
      </c>
      <c r="G111" s="214" t="s">
        <v>192</v>
      </c>
      <c r="H111" s="215">
        <v>10.728</v>
      </c>
      <c r="I111" s="216"/>
      <c r="J111" s="217">
        <f>ROUND(I111*H111,2)</f>
        <v>0</v>
      </c>
      <c r="K111" s="213" t="s">
        <v>170</v>
      </c>
      <c r="L111" s="71"/>
      <c r="M111" s="218" t="s">
        <v>22</v>
      </c>
      <c r="N111" s="219" t="s">
        <v>45</v>
      </c>
      <c r="O111" s="46"/>
      <c r="P111" s="220">
        <f>O111*H111</f>
        <v>0</v>
      </c>
      <c r="Q111" s="220">
        <v>0</v>
      </c>
      <c r="R111" s="220">
        <f>Q111*H111</f>
        <v>0</v>
      </c>
      <c r="S111" s="220">
        <v>0</v>
      </c>
      <c r="T111" s="221">
        <f>S111*H111</f>
        <v>0</v>
      </c>
      <c r="AR111" s="23" t="s">
        <v>141</v>
      </c>
      <c r="AT111" s="23" t="s">
        <v>128</v>
      </c>
      <c r="AU111" s="23" t="s">
        <v>84</v>
      </c>
      <c r="AY111" s="23" t="s">
        <v>127</v>
      </c>
      <c r="BE111" s="222">
        <f>IF(N111="základní",J111,0)</f>
        <v>0</v>
      </c>
      <c r="BF111" s="222">
        <f>IF(N111="snížená",J111,0)</f>
        <v>0</v>
      </c>
      <c r="BG111" s="222">
        <f>IF(N111="zákl. přenesená",J111,0)</f>
        <v>0</v>
      </c>
      <c r="BH111" s="222">
        <f>IF(N111="sníž. přenesená",J111,0)</f>
        <v>0</v>
      </c>
      <c r="BI111" s="222">
        <f>IF(N111="nulová",J111,0)</f>
        <v>0</v>
      </c>
      <c r="BJ111" s="23" t="s">
        <v>82</v>
      </c>
      <c r="BK111" s="222">
        <f>ROUND(I111*H111,2)</f>
        <v>0</v>
      </c>
      <c r="BL111" s="23" t="s">
        <v>141</v>
      </c>
      <c r="BM111" s="23" t="s">
        <v>200</v>
      </c>
    </row>
    <row r="112" s="1" customFormat="1">
      <c r="B112" s="45"/>
      <c r="C112" s="73"/>
      <c r="D112" s="236" t="s">
        <v>172</v>
      </c>
      <c r="E112" s="73"/>
      <c r="F112" s="237" t="s">
        <v>201</v>
      </c>
      <c r="G112" s="73"/>
      <c r="H112" s="73"/>
      <c r="I112" s="183"/>
      <c r="J112" s="73"/>
      <c r="K112" s="73"/>
      <c r="L112" s="71"/>
      <c r="M112" s="238"/>
      <c r="N112" s="46"/>
      <c r="O112" s="46"/>
      <c r="P112" s="46"/>
      <c r="Q112" s="46"/>
      <c r="R112" s="46"/>
      <c r="S112" s="46"/>
      <c r="T112" s="94"/>
      <c r="AT112" s="23" t="s">
        <v>172</v>
      </c>
      <c r="AU112" s="23" t="s">
        <v>84</v>
      </c>
    </row>
    <row r="113" s="11" customFormat="1">
      <c r="B113" s="239"/>
      <c r="C113" s="240"/>
      <c r="D113" s="236" t="s">
        <v>174</v>
      </c>
      <c r="E113" s="241" t="s">
        <v>22</v>
      </c>
      <c r="F113" s="242" t="s">
        <v>195</v>
      </c>
      <c r="G113" s="240"/>
      <c r="H113" s="241" t="s">
        <v>22</v>
      </c>
      <c r="I113" s="243"/>
      <c r="J113" s="240"/>
      <c r="K113" s="240"/>
      <c r="L113" s="244"/>
      <c r="M113" s="245"/>
      <c r="N113" s="246"/>
      <c r="O113" s="246"/>
      <c r="P113" s="246"/>
      <c r="Q113" s="246"/>
      <c r="R113" s="246"/>
      <c r="S113" s="246"/>
      <c r="T113" s="247"/>
      <c r="AT113" s="248" t="s">
        <v>174</v>
      </c>
      <c r="AU113" s="248" t="s">
        <v>84</v>
      </c>
      <c r="AV113" s="11" t="s">
        <v>82</v>
      </c>
      <c r="AW113" s="11" t="s">
        <v>38</v>
      </c>
      <c r="AX113" s="11" t="s">
        <v>74</v>
      </c>
      <c r="AY113" s="248" t="s">
        <v>127</v>
      </c>
    </row>
    <row r="114" s="12" customFormat="1">
      <c r="B114" s="249"/>
      <c r="C114" s="250"/>
      <c r="D114" s="236" t="s">
        <v>174</v>
      </c>
      <c r="E114" s="251" t="s">
        <v>22</v>
      </c>
      <c r="F114" s="252" t="s">
        <v>202</v>
      </c>
      <c r="G114" s="250"/>
      <c r="H114" s="253">
        <v>4.5</v>
      </c>
      <c r="I114" s="254"/>
      <c r="J114" s="250"/>
      <c r="K114" s="250"/>
      <c r="L114" s="255"/>
      <c r="M114" s="256"/>
      <c r="N114" s="257"/>
      <c r="O114" s="257"/>
      <c r="P114" s="257"/>
      <c r="Q114" s="257"/>
      <c r="R114" s="257"/>
      <c r="S114" s="257"/>
      <c r="T114" s="258"/>
      <c r="AT114" s="259" t="s">
        <v>174</v>
      </c>
      <c r="AU114" s="259" t="s">
        <v>84</v>
      </c>
      <c r="AV114" s="12" t="s">
        <v>84</v>
      </c>
      <c r="AW114" s="12" t="s">
        <v>38</v>
      </c>
      <c r="AX114" s="12" t="s">
        <v>74</v>
      </c>
      <c r="AY114" s="259" t="s">
        <v>127</v>
      </c>
    </row>
    <row r="115" s="11" customFormat="1">
      <c r="B115" s="239"/>
      <c r="C115" s="240"/>
      <c r="D115" s="236" t="s">
        <v>174</v>
      </c>
      <c r="E115" s="241" t="s">
        <v>22</v>
      </c>
      <c r="F115" s="242" t="s">
        <v>175</v>
      </c>
      <c r="G115" s="240"/>
      <c r="H115" s="241" t="s">
        <v>22</v>
      </c>
      <c r="I115" s="243"/>
      <c r="J115" s="240"/>
      <c r="K115" s="240"/>
      <c r="L115" s="244"/>
      <c r="M115" s="245"/>
      <c r="N115" s="246"/>
      <c r="O115" s="246"/>
      <c r="P115" s="246"/>
      <c r="Q115" s="246"/>
      <c r="R115" s="246"/>
      <c r="S115" s="246"/>
      <c r="T115" s="247"/>
      <c r="AT115" s="248" t="s">
        <v>174</v>
      </c>
      <c r="AU115" s="248" t="s">
        <v>84</v>
      </c>
      <c r="AV115" s="11" t="s">
        <v>82</v>
      </c>
      <c r="AW115" s="11" t="s">
        <v>38</v>
      </c>
      <c r="AX115" s="11" t="s">
        <v>74</v>
      </c>
      <c r="AY115" s="248" t="s">
        <v>127</v>
      </c>
    </row>
    <row r="116" s="12" customFormat="1">
      <c r="B116" s="249"/>
      <c r="C116" s="250"/>
      <c r="D116" s="236" t="s">
        <v>174</v>
      </c>
      <c r="E116" s="251" t="s">
        <v>22</v>
      </c>
      <c r="F116" s="252" t="s">
        <v>202</v>
      </c>
      <c r="G116" s="250"/>
      <c r="H116" s="253">
        <v>4.5</v>
      </c>
      <c r="I116" s="254"/>
      <c r="J116" s="250"/>
      <c r="K116" s="250"/>
      <c r="L116" s="255"/>
      <c r="M116" s="256"/>
      <c r="N116" s="257"/>
      <c r="O116" s="257"/>
      <c r="P116" s="257"/>
      <c r="Q116" s="257"/>
      <c r="R116" s="257"/>
      <c r="S116" s="257"/>
      <c r="T116" s="258"/>
      <c r="AT116" s="259" t="s">
        <v>174</v>
      </c>
      <c r="AU116" s="259" t="s">
        <v>84</v>
      </c>
      <c r="AV116" s="12" t="s">
        <v>84</v>
      </c>
      <c r="AW116" s="12" t="s">
        <v>38</v>
      </c>
      <c r="AX116" s="12" t="s">
        <v>74</v>
      </c>
      <c r="AY116" s="259" t="s">
        <v>127</v>
      </c>
    </row>
    <row r="117" s="11" customFormat="1">
      <c r="B117" s="239"/>
      <c r="C117" s="240"/>
      <c r="D117" s="236" t="s">
        <v>174</v>
      </c>
      <c r="E117" s="241" t="s">
        <v>22</v>
      </c>
      <c r="F117" s="242" t="s">
        <v>177</v>
      </c>
      <c r="G117" s="240"/>
      <c r="H117" s="241" t="s">
        <v>22</v>
      </c>
      <c r="I117" s="243"/>
      <c r="J117" s="240"/>
      <c r="K117" s="240"/>
      <c r="L117" s="244"/>
      <c r="M117" s="245"/>
      <c r="N117" s="246"/>
      <c r="O117" s="246"/>
      <c r="P117" s="246"/>
      <c r="Q117" s="246"/>
      <c r="R117" s="246"/>
      <c r="S117" s="246"/>
      <c r="T117" s="247"/>
      <c r="AT117" s="248" t="s">
        <v>174</v>
      </c>
      <c r="AU117" s="248" t="s">
        <v>84</v>
      </c>
      <c r="AV117" s="11" t="s">
        <v>82</v>
      </c>
      <c r="AW117" s="11" t="s">
        <v>38</v>
      </c>
      <c r="AX117" s="11" t="s">
        <v>74</v>
      </c>
      <c r="AY117" s="248" t="s">
        <v>127</v>
      </c>
    </row>
    <row r="118" s="12" customFormat="1">
      <c r="B118" s="249"/>
      <c r="C118" s="250"/>
      <c r="D118" s="236" t="s">
        <v>174</v>
      </c>
      <c r="E118" s="251" t="s">
        <v>22</v>
      </c>
      <c r="F118" s="252" t="s">
        <v>203</v>
      </c>
      <c r="G118" s="250"/>
      <c r="H118" s="253">
        <v>1.728</v>
      </c>
      <c r="I118" s="254"/>
      <c r="J118" s="250"/>
      <c r="K118" s="250"/>
      <c r="L118" s="255"/>
      <c r="M118" s="256"/>
      <c r="N118" s="257"/>
      <c r="O118" s="257"/>
      <c r="P118" s="257"/>
      <c r="Q118" s="257"/>
      <c r="R118" s="257"/>
      <c r="S118" s="257"/>
      <c r="T118" s="258"/>
      <c r="AT118" s="259" t="s">
        <v>174</v>
      </c>
      <c r="AU118" s="259" t="s">
        <v>84</v>
      </c>
      <c r="AV118" s="12" t="s">
        <v>84</v>
      </c>
      <c r="AW118" s="12" t="s">
        <v>38</v>
      </c>
      <c r="AX118" s="12" t="s">
        <v>74</v>
      </c>
      <c r="AY118" s="259" t="s">
        <v>127</v>
      </c>
    </row>
    <row r="119" s="13" customFormat="1">
      <c r="B119" s="260"/>
      <c r="C119" s="261"/>
      <c r="D119" s="236" t="s">
        <v>174</v>
      </c>
      <c r="E119" s="262" t="s">
        <v>22</v>
      </c>
      <c r="F119" s="263" t="s">
        <v>179</v>
      </c>
      <c r="G119" s="261"/>
      <c r="H119" s="264">
        <v>10.728</v>
      </c>
      <c r="I119" s="265"/>
      <c r="J119" s="261"/>
      <c r="K119" s="261"/>
      <c r="L119" s="266"/>
      <c r="M119" s="267"/>
      <c r="N119" s="268"/>
      <c r="O119" s="268"/>
      <c r="P119" s="268"/>
      <c r="Q119" s="268"/>
      <c r="R119" s="268"/>
      <c r="S119" s="268"/>
      <c r="T119" s="269"/>
      <c r="AT119" s="270" t="s">
        <v>174</v>
      </c>
      <c r="AU119" s="270" t="s">
        <v>84</v>
      </c>
      <c r="AV119" s="13" t="s">
        <v>141</v>
      </c>
      <c r="AW119" s="13" t="s">
        <v>38</v>
      </c>
      <c r="AX119" s="13" t="s">
        <v>82</v>
      </c>
      <c r="AY119" s="270" t="s">
        <v>127</v>
      </c>
    </row>
    <row r="120" s="1" customFormat="1" ht="25.5" customHeight="1">
      <c r="B120" s="45"/>
      <c r="C120" s="211" t="s">
        <v>148</v>
      </c>
      <c r="D120" s="211" t="s">
        <v>128</v>
      </c>
      <c r="E120" s="212" t="s">
        <v>204</v>
      </c>
      <c r="F120" s="213" t="s">
        <v>205</v>
      </c>
      <c r="G120" s="214" t="s">
        <v>192</v>
      </c>
      <c r="H120" s="215">
        <v>14.208</v>
      </c>
      <c r="I120" s="216"/>
      <c r="J120" s="217">
        <f>ROUND(I120*H120,2)</f>
        <v>0</v>
      </c>
      <c r="K120" s="213" t="s">
        <v>170</v>
      </c>
      <c r="L120" s="71"/>
      <c r="M120" s="218" t="s">
        <v>22</v>
      </c>
      <c r="N120" s="219" t="s">
        <v>45</v>
      </c>
      <c r="O120" s="46"/>
      <c r="P120" s="220">
        <f>O120*H120</f>
        <v>0</v>
      </c>
      <c r="Q120" s="220">
        <v>0</v>
      </c>
      <c r="R120" s="220">
        <f>Q120*H120</f>
        <v>0</v>
      </c>
      <c r="S120" s="220">
        <v>0</v>
      </c>
      <c r="T120" s="221">
        <f>S120*H120</f>
        <v>0</v>
      </c>
      <c r="AR120" s="23" t="s">
        <v>141</v>
      </c>
      <c r="AT120" s="23" t="s">
        <v>128</v>
      </c>
      <c r="AU120" s="23" t="s">
        <v>84</v>
      </c>
      <c r="AY120" s="23" t="s">
        <v>127</v>
      </c>
      <c r="BE120" s="222">
        <f>IF(N120="základní",J120,0)</f>
        <v>0</v>
      </c>
      <c r="BF120" s="222">
        <f>IF(N120="snížená",J120,0)</f>
        <v>0</v>
      </c>
      <c r="BG120" s="222">
        <f>IF(N120="zákl. přenesená",J120,0)</f>
        <v>0</v>
      </c>
      <c r="BH120" s="222">
        <f>IF(N120="sníž. přenesená",J120,0)</f>
        <v>0</v>
      </c>
      <c r="BI120" s="222">
        <f>IF(N120="nulová",J120,0)</f>
        <v>0</v>
      </c>
      <c r="BJ120" s="23" t="s">
        <v>82</v>
      </c>
      <c r="BK120" s="222">
        <f>ROUND(I120*H120,2)</f>
        <v>0</v>
      </c>
      <c r="BL120" s="23" t="s">
        <v>141</v>
      </c>
      <c r="BM120" s="23" t="s">
        <v>206</v>
      </c>
    </row>
    <row r="121" s="1" customFormat="1">
      <c r="B121" s="45"/>
      <c r="C121" s="73"/>
      <c r="D121" s="236" t="s">
        <v>172</v>
      </c>
      <c r="E121" s="73"/>
      <c r="F121" s="237" t="s">
        <v>207</v>
      </c>
      <c r="G121" s="73"/>
      <c r="H121" s="73"/>
      <c r="I121" s="183"/>
      <c r="J121" s="73"/>
      <c r="K121" s="73"/>
      <c r="L121" s="71"/>
      <c r="M121" s="238"/>
      <c r="N121" s="46"/>
      <c r="O121" s="46"/>
      <c r="P121" s="46"/>
      <c r="Q121" s="46"/>
      <c r="R121" s="46"/>
      <c r="S121" s="46"/>
      <c r="T121" s="94"/>
      <c r="AT121" s="23" t="s">
        <v>172</v>
      </c>
      <c r="AU121" s="23" t="s">
        <v>84</v>
      </c>
    </row>
    <row r="122" s="11" customFormat="1">
      <c r="B122" s="239"/>
      <c r="C122" s="240"/>
      <c r="D122" s="236" t="s">
        <v>174</v>
      </c>
      <c r="E122" s="241" t="s">
        <v>22</v>
      </c>
      <c r="F122" s="242" t="s">
        <v>175</v>
      </c>
      <c r="G122" s="240"/>
      <c r="H122" s="241" t="s">
        <v>22</v>
      </c>
      <c r="I122" s="243"/>
      <c r="J122" s="240"/>
      <c r="K122" s="240"/>
      <c r="L122" s="244"/>
      <c r="M122" s="245"/>
      <c r="N122" s="246"/>
      <c r="O122" s="246"/>
      <c r="P122" s="246"/>
      <c r="Q122" s="246"/>
      <c r="R122" s="246"/>
      <c r="S122" s="246"/>
      <c r="T122" s="247"/>
      <c r="AT122" s="248" t="s">
        <v>174</v>
      </c>
      <c r="AU122" s="248" t="s">
        <v>84</v>
      </c>
      <c r="AV122" s="11" t="s">
        <v>82</v>
      </c>
      <c r="AW122" s="11" t="s">
        <v>38</v>
      </c>
      <c r="AX122" s="11" t="s">
        <v>74</v>
      </c>
      <c r="AY122" s="248" t="s">
        <v>127</v>
      </c>
    </row>
    <row r="123" s="12" customFormat="1">
      <c r="B123" s="249"/>
      <c r="C123" s="250"/>
      <c r="D123" s="236" t="s">
        <v>174</v>
      </c>
      <c r="E123" s="251" t="s">
        <v>22</v>
      </c>
      <c r="F123" s="252" t="s">
        <v>208</v>
      </c>
      <c r="G123" s="250"/>
      <c r="H123" s="253">
        <v>4.742</v>
      </c>
      <c r="I123" s="254"/>
      <c r="J123" s="250"/>
      <c r="K123" s="250"/>
      <c r="L123" s="255"/>
      <c r="M123" s="256"/>
      <c r="N123" s="257"/>
      <c r="O123" s="257"/>
      <c r="P123" s="257"/>
      <c r="Q123" s="257"/>
      <c r="R123" s="257"/>
      <c r="S123" s="257"/>
      <c r="T123" s="258"/>
      <c r="AT123" s="259" t="s">
        <v>174</v>
      </c>
      <c r="AU123" s="259" t="s">
        <v>84</v>
      </c>
      <c r="AV123" s="12" t="s">
        <v>84</v>
      </c>
      <c r="AW123" s="12" t="s">
        <v>38</v>
      </c>
      <c r="AX123" s="12" t="s">
        <v>74</v>
      </c>
      <c r="AY123" s="259" t="s">
        <v>127</v>
      </c>
    </row>
    <row r="124" s="12" customFormat="1">
      <c r="B124" s="249"/>
      <c r="C124" s="250"/>
      <c r="D124" s="236" t="s">
        <v>174</v>
      </c>
      <c r="E124" s="251" t="s">
        <v>22</v>
      </c>
      <c r="F124" s="252" t="s">
        <v>209</v>
      </c>
      <c r="G124" s="250"/>
      <c r="H124" s="253">
        <v>5.1459999999999999</v>
      </c>
      <c r="I124" s="254"/>
      <c r="J124" s="250"/>
      <c r="K124" s="250"/>
      <c r="L124" s="255"/>
      <c r="M124" s="256"/>
      <c r="N124" s="257"/>
      <c r="O124" s="257"/>
      <c r="P124" s="257"/>
      <c r="Q124" s="257"/>
      <c r="R124" s="257"/>
      <c r="S124" s="257"/>
      <c r="T124" s="258"/>
      <c r="AT124" s="259" t="s">
        <v>174</v>
      </c>
      <c r="AU124" s="259" t="s">
        <v>84</v>
      </c>
      <c r="AV124" s="12" t="s">
        <v>84</v>
      </c>
      <c r="AW124" s="12" t="s">
        <v>38</v>
      </c>
      <c r="AX124" s="12" t="s">
        <v>74</v>
      </c>
      <c r="AY124" s="259" t="s">
        <v>127</v>
      </c>
    </row>
    <row r="125" s="11" customFormat="1">
      <c r="B125" s="239"/>
      <c r="C125" s="240"/>
      <c r="D125" s="236" t="s">
        <v>174</v>
      </c>
      <c r="E125" s="241" t="s">
        <v>22</v>
      </c>
      <c r="F125" s="242" t="s">
        <v>177</v>
      </c>
      <c r="G125" s="240"/>
      <c r="H125" s="241" t="s">
        <v>22</v>
      </c>
      <c r="I125" s="243"/>
      <c r="J125" s="240"/>
      <c r="K125" s="240"/>
      <c r="L125" s="244"/>
      <c r="M125" s="245"/>
      <c r="N125" s="246"/>
      <c r="O125" s="246"/>
      <c r="P125" s="246"/>
      <c r="Q125" s="246"/>
      <c r="R125" s="246"/>
      <c r="S125" s="246"/>
      <c r="T125" s="247"/>
      <c r="AT125" s="248" t="s">
        <v>174</v>
      </c>
      <c r="AU125" s="248" t="s">
        <v>84</v>
      </c>
      <c r="AV125" s="11" t="s">
        <v>82</v>
      </c>
      <c r="AW125" s="11" t="s">
        <v>38</v>
      </c>
      <c r="AX125" s="11" t="s">
        <v>74</v>
      </c>
      <c r="AY125" s="248" t="s">
        <v>127</v>
      </c>
    </row>
    <row r="126" s="12" customFormat="1">
      <c r="B126" s="249"/>
      <c r="C126" s="250"/>
      <c r="D126" s="236" t="s">
        <v>174</v>
      </c>
      <c r="E126" s="251" t="s">
        <v>22</v>
      </c>
      <c r="F126" s="252" t="s">
        <v>210</v>
      </c>
      <c r="G126" s="250"/>
      <c r="H126" s="253">
        <v>3.1800000000000002</v>
      </c>
      <c r="I126" s="254"/>
      <c r="J126" s="250"/>
      <c r="K126" s="250"/>
      <c r="L126" s="255"/>
      <c r="M126" s="256"/>
      <c r="N126" s="257"/>
      <c r="O126" s="257"/>
      <c r="P126" s="257"/>
      <c r="Q126" s="257"/>
      <c r="R126" s="257"/>
      <c r="S126" s="257"/>
      <c r="T126" s="258"/>
      <c r="AT126" s="259" t="s">
        <v>174</v>
      </c>
      <c r="AU126" s="259" t="s">
        <v>84</v>
      </c>
      <c r="AV126" s="12" t="s">
        <v>84</v>
      </c>
      <c r="AW126" s="12" t="s">
        <v>38</v>
      </c>
      <c r="AX126" s="12" t="s">
        <v>74</v>
      </c>
      <c r="AY126" s="259" t="s">
        <v>127</v>
      </c>
    </row>
    <row r="127" s="12" customFormat="1">
      <c r="B127" s="249"/>
      <c r="C127" s="250"/>
      <c r="D127" s="236" t="s">
        <v>174</v>
      </c>
      <c r="E127" s="251" t="s">
        <v>22</v>
      </c>
      <c r="F127" s="252" t="s">
        <v>211</v>
      </c>
      <c r="G127" s="250"/>
      <c r="H127" s="253">
        <v>1.1399999999999999</v>
      </c>
      <c r="I127" s="254"/>
      <c r="J127" s="250"/>
      <c r="K127" s="250"/>
      <c r="L127" s="255"/>
      <c r="M127" s="256"/>
      <c r="N127" s="257"/>
      <c r="O127" s="257"/>
      <c r="P127" s="257"/>
      <c r="Q127" s="257"/>
      <c r="R127" s="257"/>
      <c r="S127" s="257"/>
      <c r="T127" s="258"/>
      <c r="AT127" s="259" t="s">
        <v>174</v>
      </c>
      <c r="AU127" s="259" t="s">
        <v>84</v>
      </c>
      <c r="AV127" s="12" t="s">
        <v>84</v>
      </c>
      <c r="AW127" s="12" t="s">
        <v>38</v>
      </c>
      <c r="AX127" s="12" t="s">
        <v>74</v>
      </c>
      <c r="AY127" s="259" t="s">
        <v>127</v>
      </c>
    </row>
    <row r="128" s="13" customFormat="1">
      <c r="B128" s="260"/>
      <c r="C128" s="261"/>
      <c r="D128" s="236" t="s">
        <v>174</v>
      </c>
      <c r="E128" s="262" t="s">
        <v>22</v>
      </c>
      <c r="F128" s="263" t="s">
        <v>179</v>
      </c>
      <c r="G128" s="261"/>
      <c r="H128" s="264">
        <v>14.208</v>
      </c>
      <c r="I128" s="265"/>
      <c r="J128" s="261"/>
      <c r="K128" s="261"/>
      <c r="L128" s="266"/>
      <c r="M128" s="267"/>
      <c r="N128" s="268"/>
      <c r="O128" s="268"/>
      <c r="P128" s="268"/>
      <c r="Q128" s="268"/>
      <c r="R128" s="268"/>
      <c r="S128" s="268"/>
      <c r="T128" s="269"/>
      <c r="AT128" s="270" t="s">
        <v>174</v>
      </c>
      <c r="AU128" s="270" t="s">
        <v>84</v>
      </c>
      <c r="AV128" s="13" t="s">
        <v>141</v>
      </c>
      <c r="AW128" s="13" t="s">
        <v>38</v>
      </c>
      <c r="AX128" s="13" t="s">
        <v>82</v>
      </c>
      <c r="AY128" s="270" t="s">
        <v>127</v>
      </c>
    </row>
    <row r="129" s="1" customFormat="1" ht="38.25" customHeight="1">
      <c r="B129" s="45"/>
      <c r="C129" s="211" t="s">
        <v>152</v>
      </c>
      <c r="D129" s="211" t="s">
        <v>128</v>
      </c>
      <c r="E129" s="212" t="s">
        <v>212</v>
      </c>
      <c r="F129" s="213" t="s">
        <v>213</v>
      </c>
      <c r="G129" s="214" t="s">
        <v>192</v>
      </c>
      <c r="H129" s="215">
        <v>24.936</v>
      </c>
      <c r="I129" s="216"/>
      <c r="J129" s="217">
        <f>ROUND(I129*H129,2)</f>
        <v>0</v>
      </c>
      <c r="K129" s="213" t="s">
        <v>170</v>
      </c>
      <c r="L129" s="71"/>
      <c r="M129" s="218" t="s">
        <v>22</v>
      </c>
      <c r="N129" s="219" t="s">
        <v>45</v>
      </c>
      <c r="O129" s="46"/>
      <c r="P129" s="220">
        <f>O129*H129</f>
        <v>0</v>
      </c>
      <c r="Q129" s="220">
        <v>0</v>
      </c>
      <c r="R129" s="220">
        <f>Q129*H129</f>
        <v>0</v>
      </c>
      <c r="S129" s="220">
        <v>0</v>
      </c>
      <c r="T129" s="221">
        <f>S129*H129</f>
        <v>0</v>
      </c>
      <c r="AR129" s="23" t="s">
        <v>141</v>
      </c>
      <c r="AT129" s="23" t="s">
        <v>128</v>
      </c>
      <c r="AU129" s="23" t="s">
        <v>84</v>
      </c>
      <c r="AY129" s="23" t="s">
        <v>127</v>
      </c>
      <c r="BE129" s="222">
        <f>IF(N129="základní",J129,0)</f>
        <v>0</v>
      </c>
      <c r="BF129" s="222">
        <f>IF(N129="snížená",J129,0)</f>
        <v>0</v>
      </c>
      <c r="BG129" s="222">
        <f>IF(N129="zákl. přenesená",J129,0)</f>
        <v>0</v>
      </c>
      <c r="BH129" s="222">
        <f>IF(N129="sníž. přenesená",J129,0)</f>
        <v>0</v>
      </c>
      <c r="BI129" s="222">
        <f>IF(N129="nulová",J129,0)</f>
        <v>0</v>
      </c>
      <c r="BJ129" s="23" t="s">
        <v>82</v>
      </c>
      <c r="BK129" s="222">
        <f>ROUND(I129*H129,2)</f>
        <v>0</v>
      </c>
      <c r="BL129" s="23" t="s">
        <v>141</v>
      </c>
      <c r="BM129" s="23" t="s">
        <v>214</v>
      </c>
    </row>
    <row r="130" s="1" customFormat="1">
      <c r="B130" s="45"/>
      <c r="C130" s="73"/>
      <c r="D130" s="236" t="s">
        <v>172</v>
      </c>
      <c r="E130" s="73"/>
      <c r="F130" s="237" t="s">
        <v>215</v>
      </c>
      <c r="G130" s="73"/>
      <c r="H130" s="73"/>
      <c r="I130" s="183"/>
      <c r="J130" s="73"/>
      <c r="K130" s="73"/>
      <c r="L130" s="71"/>
      <c r="M130" s="238"/>
      <c r="N130" s="46"/>
      <c r="O130" s="46"/>
      <c r="P130" s="46"/>
      <c r="Q130" s="46"/>
      <c r="R130" s="46"/>
      <c r="S130" s="46"/>
      <c r="T130" s="94"/>
      <c r="AT130" s="23" t="s">
        <v>172</v>
      </c>
      <c r="AU130" s="23" t="s">
        <v>84</v>
      </c>
    </row>
    <row r="131" s="12" customFormat="1">
      <c r="B131" s="249"/>
      <c r="C131" s="250"/>
      <c r="D131" s="236" t="s">
        <v>174</v>
      </c>
      <c r="E131" s="251" t="s">
        <v>22</v>
      </c>
      <c r="F131" s="252" t="s">
        <v>216</v>
      </c>
      <c r="G131" s="250"/>
      <c r="H131" s="253">
        <v>10.728</v>
      </c>
      <c r="I131" s="254"/>
      <c r="J131" s="250"/>
      <c r="K131" s="250"/>
      <c r="L131" s="255"/>
      <c r="M131" s="256"/>
      <c r="N131" s="257"/>
      <c r="O131" s="257"/>
      <c r="P131" s="257"/>
      <c r="Q131" s="257"/>
      <c r="R131" s="257"/>
      <c r="S131" s="257"/>
      <c r="T131" s="258"/>
      <c r="AT131" s="259" t="s">
        <v>174</v>
      </c>
      <c r="AU131" s="259" t="s">
        <v>84</v>
      </c>
      <c r="AV131" s="12" t="s">
        <v>84</v>
      </c>
      <c r="AW131" s="12" t="s">
        <v>38</v>
      </c>
      <c r="AX131" s="12" t="s">
        <v>74</v>
      </c>
      <c r="AY131" s="259" t="s">
        <v>127</v>
      </c>
    </row>
    <row r="132" s="12" customFormat="1">
      <c r="B132" s="249"/>
      <c r="C132" s="250"/>
      <c r="D132" s="236" t="s">
        <v>174</v>
      </c>
      <c r="E132" s="251" t="s">
        <v>22</v>
      </c>
      <c r="F132" s="252" t="s">
        <v>217</v>
      </c>
      <c r="G132" s="250"/>
      <c r="H132" s="253">
        <v>14.208</v>
      </c>
      <c r="I132" s="254"/>
      <c r="J132" s="250"/>
      <c r="K132" s="250"/>
      <c r="L132" s="255"/>
      <c r="M132" s="256"/>
      <c r="N132" s="257"/>
      <c r="O132" s="257"/>
      <c r="P132" s="257"/>
      <c r="Q132" s="257"/>
      <c r="R132" s="257"/>
      <c r="S132" s="257"/>
      <c r="T132" s="258"/>
      <c r="AT132" s="259" t="s">
        <v>174</v>
      </c>
      <c r="AU132" s="259" t="s">
        <v>84</v>
      </c>
      <c r="AV132" s="12" t="s">
        <v>84</v>
      </c>
      <c r="AW132" s="12" t="s">
        <v>38</v>
      </c>
      <c r="AX132" s="12" t="s">
        <v>74</v>
      </c>
      <c r="AY132" s="259" t="s">
        <v>127</v>
      </c>
    </row>
    <row r="133" s="13" customFormat="1">
      <c r="B133" s="260"/>
      <c r="C133" s="261"/>
      <c r="D133" s="236" t="s">
        <v>174</v>
      </c>
      <c r="E133" s="262" t="s">
        <v>22</v>
      </c>
      <c r="F133" s="263" t="s">
        <v>179</v>
      </c>
      <c r="G133" s="261"/>
      <c r="H133" s="264">
        <v>24.936</v>
      </c>
      <c r="I133" s="265"/>
      <c r="J133" s="261"/>
      <c r="K133" s="261"/>
      <c r="L133" s="266"/>
      <c r="M133" s="267"/>
      <c r="N133" s="268"/>
      <c r="O133" s="268"/>
      <c r="P133" s="268"/>
      <c r="Q133" s="268"/>
      <c r="R133" s="268"/>
      <c r="S133" s="268"/>
      <c r="T133" s="269"/>
      <c r="AT133" s="270" t="s">
        <v>174</v>
      </c>
      <c r="AU133" s="270" t="s">
        <v>84</v>
      </c>
      <c r="AV133" s="13" t="s">
        <v>141</v>
      </c>
      <c r="AW133" s="13" t="s">
        <v>38</v>
      </c>
      <c r="AX133" s="13" t="s">
        <v>82</v>
      </c>
      <c r="AY133" s="270" t="s">
        <v>127</v>
      </c>
    </row>
    <row r="134" s="1" customFormat="1" ht="38.25" customHeight="1">
      <c r="B134" s="45"/>
      <c r="C134" s="211" t="s">
        <v>218</v>
      </c>
      <c r="D134" s="211" t="s">
        <v>128</v>
      </c>
      <c r="E134" s="212" t="s">
        <v>219</v>
      </c>
      <c r="F134" s="213" t="s">
        <v>220</v>
      </c>
      <c r="G134" s="214" t="s">
        <v>192</v>
      </c>
      <c r="H134" s="215">
        <v>9.3759999999999994</v>
      </c>
      <c r="I134" s="216"/>
      <c r="J134" s="217">
        <f>ROUND(I134*H134,2)</f>
        <v>0</v>
      </c>
      <c r="K134" s="213" t="s">
        <v>170</v>
      </c>
      <c r="L134" s="71"/>
      <c r="M134" s="218" t="s">
        <v>22</v>
      </c>
      <c r="N134" s="219" t="s">
        <v>45</v>
      </c>
      <c r="O134" s="46"/>
      <c r="P134" s="220">
        <f>O134*H134</f>
        <v>0</v>
      </c>
      <c r="Q134" s="220">
        <v>0</v>
      </c>
      <c r="R134" s="220">
        <f>Q134*H134</f>
        <v>0</v>
      </c>
      <c r="S134" s="220">
        <v>0</v>
      </c>
      <c r="T134" s="221">
        <f>S134*H134</f>
        <v>0</v>
      </c>
      <c r="AR134" s="23" t="s">
        <v>141</v>
      </c>
      <c r="AT134" s="23" t="s">
        <v>128</v>
      </c>
      <c r="AU134" s="23" t="s">
        <v>84</v>
      </c>
      <c r="AY134" s="23" t="s">
        <v>127</v>
      </c>
      <c r="BE134" s="222">
        <f>IF(N134="základní",J134,0)</f>
        <v>0</v>
      </c>
      <c r="BF134" s="222">
        <f>IF(N134="snížená",J134,0)</f>
        <v>0</v>
      </c>
      <c r="BG134" s="222">
        <f>IF(N134="zákl. přenesená",J134,0)</f>
        <v>0</v>
      </c>
      <c r="BH134" s="222">
        <f>IF(N134="sníž. přenesená",J134,0)</f>
        <v>0</v>
      </c>
      <c r="BI134" s="222">
        <f>IF(N134="nulová",J134,0)</f>
        <v>0</v>
      </c>
      <c r="BJ134" s="23" t="s">
        <v>82</v>
      </c>
      <c r="BK134" s="222">
        <f>ROUND(I134*H134,2)</f>
        <v>0</v>
      </c>
      <c r="BL134" s="23" t="s">
        <v>141</v>
      </c>
      <c r="BM134" s="23" t="s">
        <v>221</v>
      </c>
    </row>
    <row r="135" s="1" customFormat="1">
      <c r="B135" s="45"/>
      <c r="C135" s="73"/>
      <c r="D135" s="236" t="s">
        <v>172</v>
      </c>
      <c r="E135" s="73"/>
      <c r="F135" s="237" t="s">
        <v>222</v>
      </c>
      <c r="G135" s="73"/>
      <c r="H135" s="73"/>
      <c r="I135" s="183"/>
      <c r="J135" s="73"/>
      <c r="K135" s="73"/>
      <c r="L135" s="71"/>
      <c r="M135" s="238"/>
      <c r="N135" s="46"/>
      <c r="O135" s="46"/>
      <c r="P135" s="46"/>
      <c r="Q135" s="46"/>
      <c r="R135" s="46"/>
      <c r="S135" s="46"/>
      <c r="T135" s="94"/>
      <c r="AT135" s="23" t="s">
        <v>172</v>
      </c>
      <c r="AU135" s="23" t="s">
        <v>84</v>
      </c>
    </row>
    <row r="136" s="1" customFormat="1" ht="16.5" customHeight="1">
      <c r="B136" s="45"/>
      <c r="C136" s="211" t="s">
        <v>223</v>
      </c>
      <c r="D136" s="211" t="s">
        <v>128</v>
      </c>
      <c r="E136" s="212" t="s">
        <v>224</v>
      </c>
      <c r="F136" s="213" t="s">
        <v>225</v>
      </c>
      <c r="G136" s="214" t="s">
        <v>226</v>
      </c>
      <c r="H136" s="215">
        <v>7.7999999999999998</v>
      </c>
      <c r="I136" s="216"/>
      <c r="J136" s="217">
        <f>ROUND(I136*H136,2)</f>
        <v>0</v>
      </c>
      <c r="K136" s="213" t="s">
        <v>170</v>
      </c>
      <c r="L136" s="71"/>
      <c r="M136" s="218" t="s">
        <v>22</v>
      </c>
      <c r="N136" s="219" t="s">
        <v>45</v>
      </c>
      <c r="O136" s="46"/>
      <c r="P136" s="220">
        <f>O136*H136</f>
        <v>0</v>
      </c>
      <c r="Q136" s="220">
        <v>0</v>
      </c>
      <c r="R136" s="220">
        <f>Q136*H136</f>
        <v>0</v>
      </c>
      <c r="S136" s="220">
        <v>0</v>
      </c>
      <c r="T136" s="221">
        <f>S136*H136</f>
        <v>0</v>
      </c>
      <c r="AR136" s="23" t="s">
        <v>141</v>
      </c>
      <c r="AT136" s="23" t="s">
        <v>128</v>
      </c>
      <c r="AU136" s="23" t="s">
        <v>84</v>
      </c>
      <c r="AY136" s="23" t="s">
        <v>127</v>
      </c>
      <c r="BE136" s="222">
        <f>IF(N136="základní",J136,0)</f>
        <v>0</v>
      </c>
      <c r="BF136" s="222">
        <f>IF(N136="snížená",J136,0)</f>
        <v>0</v>
      </c>
      <c r="BG136" s="222">
        <f>IF(N136="zákl. přenesená",J136,0)</f>
        <v>0</v>
      </c>
      <c r="BH136" s="222">
        <f>IF(N136="sníž. přenesená",J136,0)</f>
        <v>0</v>
      </c>
      <c r="BI136" s="222">
        <f>IF(N136="nulová",J136,0)</f>
        <v>0</v>
      </c>
      <c r="BJ136" s="23" t="s">
        <v>82</v>
      </c>
      <c r="BK136" s="222">
        <f>ROUND(I136*H136,2)</f>
        <v>0</v>
      </c>
      <c r="BL136" s="23" t="s">
        <v>141</v>
      </c>
      <c r="BM136" s="23" t="s">
        <v>227</v>
      </c>
    </row>
    <row r="137" s="1" customFormat="1">
      <c r="B137" s="45"/>
      <c r="C137" s="73"/>
      <c r="D137" s="236" t="s">
        <v>172</v>
      </c>
      <c r="E137" s="73"/>
      <c r="F137" s="237" t="s">
        <v>228</v>
      </c>
      <c r="G137" s="73"/>
      <c r="H137" s="73"/>
      <c r="I137" s="183"/>
      <c r="J137" s="73"/>
      <c r="K137" s="73"/>
      <c r="L137" s="71"/>
      <c r="M137" s="238"/>
      <c r="N137" s="46"/>
      <c r="O137" s="46"/>
      <c r="P137" s="46"/>
      <c r="Q137" s="46"/>
      <c r="R137" s="46"/>
      <c r="S137" s="46"/>
      <c r="T137" s="94"/>
      <c r="AT137" s="23" t="s">
        <v>172</v>
      </c>
      <c r="AU137" s="23" t="s">
        <v>84</v>
      </c>
    </row>
    <row r="138" s="1" customFormat="1" ht="38.25" customHeight="1">
      <c r="B138" s="45"/>
      <c r="C138" s="211" t="s">
        <v>229</v>
      </c>
      <c r="D138" s="211" t="s">
        <v>128</v>
      </c>
      <c r="E138" s="212" t="s">
        <v>230</v>
      </c>
      <c r="F138" s="213" t="s">
        <v>231</v>
      </c>
      <c r="G138" s="214" t="s">
        <v>192</v>
      </c>
      <c r="H138" s="215">
        <v>24.936</v>
      </c>
      <c r="I138" s="216"/>
      <c r="J138" s="217">
        <f>ROUND(I138*H138,2)</f>
        <v>0</v>
      </c>
      <c r="K138" s="213" t="s">
        <v>170</v>
      </c>
      <c r="L138" s="71"/>
      <c r="M138" s="218" t="s">
        <v>22</v>
      </c>
      <c r="N138" s="219" t="s">
        <v>45</v>
      </c>
      <c r="O138" s="46"/>
      <c r="P138" s="220">
        <f>O138*H138</f>
        <v>0</v>
      </c>
      <c r="Q138" s="220">
        <v>0</v>
      </c>
      <c r="R138" s="220">
        <f>Q138*H138</f>
        <v>0</v>
      </c>
      <c r="S138" s="220">
        <v>0</v>
      </c>
      <c r="T138" s="221">
        <f>S138*H138</f>
        <v>0</v>
      </c>
      <c r="AR138" s="23" t="s">
        <v>141</v>
      </c>
      <c r="AT138" s="23" t="s">
        <v>128</v>
      </c>
      <c r="AU138" s="23" t="s">
        <v>84</v>
      </c>
      <c r="AY138" s="23" t="s">
        <v>127</v>
      </c>
      <c r="BE138" s="222">
        <f>IF(N138="základní",J138,0)</f>
        <v>0</v>
      </c>
      <c r="BF138" s="222">
        <f>IF(N138="snížená",J138,0)</f>
        <v>0</v>
      </c>
      <c r="BG138" s="222">
        <f>IF(N138="zákl. přenesená",J138,0)</f>
        <v>0</v>
      </c>
      <c r="BH138" s="222">
        <f>IF(N138="sníž. přenesená",J138,0)</f>
        <v>0</v>
      </c>
      <c r="BI138" s="222">
        <f>IF(N138="nulová",J138,0)</f>
        <v>0</v>
      </c>
      <c r="BJ138" s="23" t="s">
        <v>82</v>
      </c>
      <c r="BK138" s="222">
        <f>ROUND(I138*H138,2)</f>
        <v>0</v>
      </c>
      <c r="BL138" s="23" t="s">
        <v>141</v>
      </c>
      <c r="BM138" s="23" t="s">
        <v>232</v>
      </c>
    </row>
    <row r="139" s="1" customFormat="1">
      <c r="B139" s="45"/>
      <c r="C139" s="73"/>
      <c r="D139" s="236" t="s">
        <v>172</v>
      </c>
      <c r="E139" s="73"/>
      <c r="F139" s="237" t="s">
        <v>233</v>
      </c>
      <c r="G139" s="73"/>
      <c r="H139" s="73"/>
      <c r="I139" s="183"/>
      <c r="J139" s="73"/>
      <c r="K139" s="73"/>
      <c r="L139" s="71"/>
      <c r="M139" s="238"/>
      <c r="N139" s="46"/>
      <c r="O139" s="46"/>
      <c r="P139" s="46"/>
      <c r="Q139" s="46"/>
      <c r="R139" s="46"/>
      <c r="S139" s="46"/>
      <c r="T139" s="94"/>
      <c r="AT139" s="23" t="s">
        <v>172</v>
      </c>
      <c r="AU139" s="23" t="s">
        <v>84</v>
      </c>
    </row>
    <row r="140" s="12" customFormat="1">
      <c r="B140" s="249"/>
      <c r="C140" s="250"/>
      <c r="D140" s="236" t="s">
        <v>174</v>
      </c>
      <c r="E140" s="251" t="s">
        <v>22</v>
      </c>
      <c r="F140" s="252" t="s">
        <v>216</v>
      </c>
      <c r="G140" s="250"/>
      <c r="H140" s="253">
        <v>10.728</v>
      </c>
      <c r="I140" s="254"/>
      <c r="J140" s="250"/>
      <c r="K140" s="250"/>
      <c r="L140" s="255"/>
      <c r="M140" s="256"/>
      <c r="N140" s="257"/>
      <c r="O140" s="257"/>
      <c r="P140" s="257"/>
      <c r="Q140" s="257"/>
      <c r="R140" s="257"/>
      <c r="S140" s="257"/>
      <c r="T140" s="258"/>
      <c r="AT140" s="259" t="s">
        <v>174</v>
      </c>
      <c r="AU140" s="259" t="s">
        <v>84</v>
      </c>
      <c r="AV140" s="12" t="s">
        <v>84</v>
      </c>
      <c r="AW140" s="12" t="s">
        <v>38</v>
      </c>
      <c r="AX140" s="12" t="s">
        <v>74</v>
      </c>
      <c r="AY140" s="259" t="s">
        <v>127</v>
      </c>
    </row>
    <row r="141" s="12" customFormat="1">
      <c r="B141" s="249"/>
      <c r="C141" s="250"/>
      <c r="D141" s="236" t="s">
        <v>174</v>
      </c>
      <c r="E141" s="251" t="s">
        <v>22</v>
      </c>
      <c r="F141" s="252" t="s">
        <v>217</v>
      </c>
      <c r="G141" s="250"/>
      <c r="H141" s="253">
        <v>14.208</v>
      </c>
      <c r="I141" s="254"/>
      <c r="J141" s="250"/>
      <c r="K141" s="250"/>
      <c r="L141" s="255"/>
      <c r="M141" s="256"/>
      <c r="N141" s="257"/>
      <c r="O141" s="257"/>
      <c r="P141" s="257"/>
      <c r="Q141" s="257"/>
      <c r="R141" s="257"/>
      <c r="S141" s="257"/>
      <c r="T141" s="258"/>
      <c r="AT141" s="259" t="s">
        <v>174</v>
      </c>
      <c r="AU141" s="259" t="s">
        <v>84</v>
      </c>
      <c r="AV141" s="12" t="s">
        <v>84</v>
      </c>
      <c r="AW141" s="12" t="s">
        <v>38</v>
      </c>
      <c r="AX141" s="12" t="s">
        <v>74</v>
      </c>
      <c r="AY141" s="259" t="s">
        <v>127</v>
      </c>
    </row>
    <row r="142" s="13" customFormat="1">
      <c r="B142" s="260"/>
      <c r="C142" s="261"/>
      <c r="D142" s="236" t="s">
        <v>174</v>
      </c>
      <c r="E142" s="262" t="s">
        <v>22</v>
      </c>
      <c r="F142" s="263" t="s">
        <v>179</v>
      </c>
      <c r="G142" s="261"/>
      <c r="H142" s="264">
        <v>24.936</v>
      </c>
      <c r="I142" s="265"/>
      <c r="J142" s="261"/>
      <c r="K142" s="261"/>
      <c r="L142" s="266"/>
      <c r="M142" s="267"/>
      <c r="N142" s="268"/>
      <c r="O142" s="268"/>
      <c r="P142" s="268"/>
      <c r="Q142" s="268"/>
      <c r="R142" s="268"/>
      <c r="S142" s="268"/>
      <c r="T142" s="269"/>
      <c r="AT142" s="270" t="s">
        <v>174</v>
      </c>
      <c r="AU142" s="270" t="s">
        <v>84</v>
      </c>
      <c r="AV142" s="13" t="s">
        <v>141</v>
      </c>
      <c r="AW142" s="13" t="s">
        <v>38</v>
      </c>
      <c r="AX142" s="13" t="s">
        <v>82</v>
      </c>
      <c r="AY142" s="270" t="s">
        <v>127</v>
      </c>
    </row>
    <row r="143" s="1" customFormat="1" ht="38.25" customHeight="1">
      <c r="B143" s="45"/>
      <c r="C143" s="211" t="s">
        <v>234</v>
      </c>
      <c r="D143" s="211" t="s">
        <v>128</v>
      </c>
      <c r="E143" s="212" t="s">
        <v>235</v>
      </c>
      <c r="F143" s="213" t="s">
        <v>236</v>
      </c>
      <c r="G143" s="214" t="s">
        <v>169</v>
      </c>
      <c r="H143" s="215">
        <v>19.399999999999999</v>
      </c>
      <c r="I143" s="216"/>
      <c r="J143" s="217">
        <f>ROUND(I143*H143,2)</f>
        <v>0</v>
      </c>
      <c r="K143" s="213" t="s">
        <v>170</v>
      </c>
      <c r="L143" s="71"/>
      <c r="M143" s="218" t="s">
        <v>22</v>
      </c>
      <c r="N143" s="219" t="s">
        <v>45</v>
      </c>
      <c r="O143" s="46"/>
      <c r="P143" s="220">
        <f>O143*H143</f>
        <v>0</v>
      </c>
      <c r="Q143" s="220">
        <v>0</v>
      </c>
      <c r="R143" s="220">
        <f>Q143*H143</f>
        <v>0</v>
      </c>
      <c r="S143" s="220">
        <v>0</v>
      </c>
      <c r="T143" s="221">
        <f>S143*H143</f>
        <v>0</v>
      </c>
      <c r="AR143" s="23" t="s">
        <v>141</v>
      </c>
      <c r="AT143" s="23" t="s">
        <v>128</v>
      </c>
      <c r="AU143" s="23" t="s">
        <v>84</v>
      </c>
      <c r="AY143" s="23" t="s">
        <v>127</v>
      </c>
      <c r="BE143" s="222">
        <f>IF(N143="základní",J143,0)</f>
        <v>0</v>
      </c>
      <c r="BF143" s="222">
        <f>IF(N143="snížená",J143,0)</f>
        <v>0</v>
      </c>
      <c r="BG143" s="222">
        <f>IF(N143="zákl. přenesená",J143,0)</f>
        <v>0</v>
      </c>
      <c r="BH143" s="222">
        <f>IF(N143="sníž. přenesená",J143,0)</f>
        <v>0</v>
      </c>
      <c r="BI143" s="222">
        <f>IF(N143="nulová",J143,0)</f>
        <v>0</v>
      </c>
      <c r="BJ143" s="23" t="s">
        <v>82</v>
      </c>
      <c r="BK143" s="222">
        <f>ROUND(I143*H143,2)</f>
        <v>0</v>
      </c>
      <c r="BL143" s="23" t="s">
        <v>141</v>
      </c>
      <c r="BM143" s="23" t="s">
        <v>237</v>
      </c>
    </row>
    <row r="144" s="1" customFormat="1">
      <c r="B144" s="45"/>
      <c r="C144" s="73"/>
      <c r="D144" s="236" t="s">
        <v>172</v>
      </c>
      <c r="E144" s="73"/>
      <c r="F144" s="237" t="s">
        <v>238</v>
      </c>
      <c r="G144" s="73"/>
      <c r="H144" s="73"/>
      <c r="I144" s="183"/>
      <c r="J144" s="73"/>
      <c r="K144" s="73"/>
      <c r="L144" s="71"/>
      <c r="M144" s="238"/>
      <c r="N144" s="46"/>
      <c r="O144" s="46"/>
      <c r="P144" s="46"/>
      <c r="Q144" s="46"/>
      <c r="R144" s="46"/>
      <c r="S144" s="46"/>
      <c r="T144" s="94"/>
      <c r="AT144" s="23" t="s">
        <v>172</v>
      </c>
      <c r="AU144" s="23" t="s">
        <v>84</v>
      </c>
    </row>
    <row r="145" s="11" customFormat="1">
      <c r="B145" s="239"/>
      <c r="C145" s="240"/>
      <c r="D145" s="236" t="s">
        <v>174</v>
      </c>
      <c r="E145" s="241" t="s">
        <v>22</v>
      </c>
      <c r="F145" s="242" t="s">
        <v>195</v>
      </c>
      <c r="G145" s="240"/>
      <c r="H145" s="241" t="s">
        <v>22</v>
      </c>
      <c r="I145" s="243"/>
      <c r="J145" s="240"/>
      <c r="K145" s="240"/>
      <c r="L145" s="244"/>
      <c r="M145" s="245"/>
      <c r="N145" s="246"/>
      <c r="O145" s="246"/>
      <c r="P145" s="246"/>
      <c r="Q145" s="246"/>
      <c r="R145" s="246"/>
      <c r="S145" s="246"/>
      <c r="T145" s="247"/>
      <c r="AT145" s="248" t="s">
        <v>174</v>
      </c>
      <c r="AU145" s="248" t="s">
        <v>84</v>
      </c>
      <c r="AV145" s="11" t="s">
        <v>82</v>
      </c>
      <c r="AW145" s="11" t="s">
        <v>38</v>
      </c>
      <c r="AX145" s="11" t="s">
        <v>74</v>
      </c>
      <c r="AY145" s="248" t="s">
        <v>127</v>
      </c>
    </row>
    <row r="146" s="12" customFormat="1">
      <c r="B146" s="249"/>
      <c r="C146" s="250"/>
      <c r="D146" s="236" t="s">
        <v>174</v>
      </c>
      <c r="E146" s="251" t="s">
        <v>22</v>
      </c>
      <c r="F146" s="252" t="s">
        <v>137</v>
      </c>
      <c r="G146" s="250"/>
      <c r="H146" s="253">
        <v>3</v>
      </c>
      <c r="I146" s="254"/>
      <c r="J146" s="250"/>
      <c r="K146" s="250"/>
      <c r="L146" s="255"/>
      <c r="M146" s="256"/>
      <c r="N146" s="257"/>
      <c r="O146" s="257"/>
      <c r="P146" s="257"/>
      <c r="Q146" s="257"/>
      <c r="R146" s="257"/>
      <c r="S146" s="257"/>
      <c r="T146" s="258"/>
      <c r="AT146" s="259" t="s">
        <v>174</v>
      </c>
      <c r="AU146" s="259" t="s">
        <v>84</v>
      </c>
      <c r="AV146" s="12" t="s">
        <v>84</v>
      </c>
      <c r="AW146" s="12" t="s">
        <v>38</v>
      </c>
      <c r="AX146" s="12" t="s">
        <v>74</v>
      </c>
      <c r="AY146" s="259" t="s">
        <v>127</v>
      </c>
    </row>
    <row r="147" s="11" customFormat="1">
      <c r="B147" s="239"/>
      <c r="C147" s="240"/>
      <c r="D147" s="236" t="s">
        <v>174</v>
      </c>
      <c r="E147" s="241" t="s">
        <v>22</v>
      </c>
      <c r="F147" s="242" t="s">
        <v>175</v>
      </c>
      <c r="G147" s="240"/>
      <c r="H147" s="241" t="s">
        <v>22</v>
      </c>
      <c r="I147" s="243"/>
      <c r="J147" s="240"/>
      <c r="K147" s="240"/>
      <c r="L147" s="244"/>
      <c r="M147" s="245"/>
      <c r="N147" s="246"/>
      <c r="O147" s="246"/>
      <c r="P147" s="246"/>
      <c r="Q147" s="246"/>
      <c r="R147" s="246"/>
      <c r="S147" s="246"/>
      <c r="T147" s="247"/>
      <c r="AT147" s="248" t="s">
        <v>174</v>
      </c>
      <c r="AU147" s="248" t="s">
        <v>84</v>
      </c>
      <c r="AV147" s="11" t="s">
        <v>82</v>
      </c>
      <c r="AW147" s="11" t="s">
        <v>38</v>
      </c>
      <c r="AX147" s="11" t="s">
        <v>74</v>
      </c>
      <c r="AY147" s="248" t="s">
        <v>127</v>
      </c>
    </row>
    <row r="148" s="12" customFormat="1">
      <c r="B148" s="249"/>
      <c r="C148" s="250"/>
      <c r="D148" s="236" t="s">
        <v>174</v>
      </c>
      <c r="E148" s="251" t="s">
        <v>22</v>
      </c>
      <c r="F148" s="252" t="s">
        <v>239</v>
      </c>
      <c r="G148" s="250"/>
      <c r="H148" s="253">
        <v>13.4</v>
      </c>
      <c r="I148" s="254"/>
      <c r="J148" s="250"/>
      <c r="K148" s="250"/>
      <c r="L148" s="255"/>
      <c r="M148" s="256"/>
      <c r="N148" s="257"/>
      <c r="O148" s="257"/>
      <c r="P148" s="257"/>
      <c r="Q148" s="257"/>
      <c r="R148" s="257"/>
      <c r="S148" s="257"/>
      <c r="T148" s="258"/>
      <c r="AT148" s="259" t="s">
        <v>174</v>
      </c>
      <c r="AU148" s="259" t="s">
        <v>84</v>
      </c>
      <c r="AV148" s="12" t="s">
        <v>84</v>
      </c>
      <c r="AW148" s="12" t="s">
        <v>38</v>
      </c>
      <c r="AX148" s="12" t="s">
        <v>74</v>
      </c>
      <c r="AY148" s="259" t="s">
        <v>127</v>
      </c>
    </row>
    <row r="149" s="11" customFormat="1">
      <c r="B149" s="239"/>
      <c r="C149" s="240"/>
      <c r="D149" s="236" t="s">
        <v>174</v>
      </c>
      <c r="E149" s="241" t="s">
        <v>22</v>
      </c>
      <c r="F149" s="242" t="s">
        <v>188</v>
      </c>
      <c r="G149" s="240"/>
      <c r="H149" s="241" t="s">
        <v>22</v>
      </c>
      <c r="I149" s="243"/>
      <c r="J149" s="240"/>
      <c r="K149" s="240"/>
      <c r="L149" s="244"/>
      <c r="M149" s="245"/>
      <c r="N149" s="246"/>
      <c r="O149" s="246"/>
      <c r="P149" s="246"/>
      <c r="Q149" s="246"/>
      <c r="R149" s="246"/>
      <c r="S149" s="246"/>
      <c r="T149" s="247"/>
      <c r="AT149" s="248" t="s">
        <v>174</v>
      </c>
      <c r="AU149" s="248" t="s">
        <v>84</v>
      </c>
      <c r="AV149" s="11" t="s">
        <v>82</v>
      </c>
      <c r="AW149" s="11" t="s">
        <v>38</v>
      </c>
      <c r="AX149" s="11" t="s">
        <v>74</v>
      </c>
      <c r="AY149" s="248" t="s">
        <v>127</v>
      </c>
    </row>
    <row r="150" s="12" customFormat="1">
      <c r="B150" s="249"/>
      <c r="C150" s="250"/>
      <c r="D150" s="236" t="s">
        <v>174</v>
      </c>
      <c r="E150" s="251" t="s">
        <v>22</v>
      </c>
      <c r="F150" s="252" t="s">
        <v>137</v>
      </c>
      <c r="G150" s="250"/>
      <c r="H150" s="253">
        <v>3</v>
      </c>
      <c r="I150" s="254"/>
      <c r="J150" s="250"/>
      <c r="K150" s="250"/>
      <c r="L150" s="255"/>
      <c r="M150" s="256"/>
      <c r="N150" s="257"/>
      <c r="O150" s="257"/>
      <c r="P150" s="257"/>
      <c r="Q150" s="257"/>
      <c r="R150" s="257"/>
      <c r="S150" s="257"/>
      <c r="T150" s="258"/>
      <c r="AT150" s="259" t="s">
        <v>174</v>
      </c>
      <c r="AU150" s="259" t="s">
        <v>84</v>
      </c>
      <c r="AV150" s="12" t="s">
        <v>84</v>
      </c>
      <c r="AW150" s="12" t="s">
        <v>38</v>
      </c>
      <c r="AX150" s="12" t="s">
        <v>74</v>
      </c>
      <c r="AY150" s="259" t="s">
        <v>127</v>
      </c>
    </row>
    <row r="151" s="13" customFormat="1">
      <c r="B151" s="260"/>
      <c r="C151" s="261"/>
      <c r="D151" s="236" t="s">
        <v>174</v>
      </c>
      <c r="E151" s="262" t="s">
        <v>22</v>
      </c>
      <c r="F151" s="263" t="s">
        <v>179</v>
      </c>
      <c r="G151" s="261"/>
      <c r="H151" s="264">
        <v>19.399999999999999</v>
      </c>
      <c r="I151" s="265"/>
      <c r="J151" s="261"/>
      <c r="K151" s="261"/>
      <c r="L151" s="266"/>
      <c r="M151" s="267"/>
      <c r="N151" s="268"/>
      <c r="O151" s="268"/>
      <c r="P151" s="268"/>
      <c r="Q151" s="268"/>
      <c r="R151" s="268"/>
      <c r="S151" s="268"/>
      <c r="T151" s="269"/>
      <c r="AT151" s="270" t="s">
        <v>174</v>
      </c>
      <c r="AU151" s="270" t="s">
        <v>84</v>
      </c>
      <c r="AV151" s="13" t="s">
        <v>141</v>
      </c>
      <c r="AW151" s="13" t="s">
        <v>38</v>
      </c>
      <c r="AX151" s="13" t="s">
        <v>82</v>
      </c>
      <c r="AY151" s="270" t="s">
        <v>127</v>
      </c>
    </row>
    <row r="152" s="1" customFormat="1" ht="25.5" customHeight="1">
      <c r="B152" s="45"/>
      <c r="C152" s="211" t="s">
        <v>240</v>
      </c>
      <c r="D152" s="211" t="s">
        <v>128</v>
      </c>
      <c r="E152" s="212" t="s">
        <v>241</v>
      </c>
      <c r="F152" s="213" t="s">
        <v>242</v>
      </c>
      <c r="G152" s="214" t="s">
        <v>169</v>
      </c>
      <c r="H152" s="215">
        <v>19.399999999999999</v>
      </c>
      <c r="I152" s="216"/>
      <c r="J152" s="217">
        <f>ROUND(I152*H152,2)</f>
        <v>0</v>
      </c>
      <c r="K152" s="213" t="s">
        <v>170</v>
      </c>
      <c r="L152" s="71"/>
      <c r="M152" s="218" t="s">
        <v>22</v>
      </c>
      <c r="N152" s="219" t="s">
        <v>45</v>
      </c>
      <c r="O152" s="46"/>
      <c r="P152" s="220">
        <f>O152*H152</f>
        <v>0</v>
      </c>
      <c r="Q152" s="220">
        <v>0</v>
      </c>
      <c r="R152" s="220">
        <f>Q152*H152</f>
        <v>0</v>
      </c>
      <c r="S152" s="220">
        <v>0</v>
      </c>
      <c r="T152" s="221">
        <f>S152*H152</f>
        <v>0</v>
      </c>
      <c r="AR152" s="23" t="s">
        <v>141</v>
      </c>
      <c r="AT152" s="23" t="s">
        <v>128</v>
      </c>
      <c r="AU152" s="23" t="s">
        <v>84</v>
      </c>
      <c r="AY152" s="23" t="s">
        <v>127</v>
      </c>
      <c r="BE152" s="222">
        <f>IF(N152="základní",J152,0)</f>
        <v>0</v>
      </c>
      <c r="BF152" s="222">
        <f>IF(N152="snížená",J152,0)</f>
        <v>0</v>
      </c>
      <c r="BG152" s="222">
        <f>IF(N152="zákl. přenesená",J152,0)</f>
        <v>0</v>
      </c>
      <c r="BH152" s="222">
        <f>IF(N152="sníž. přenesená",J152,0)</f>
        <v>0</v>
      </c>
      <c r="BI152" s="222">
        <f>IF(N152="nulová",J152,0)</f>
        <v>0</v>
      </c>
      <c r="BJ152" s="23" t="s">
        <v>82</v>
      </c>
      <c r="BK152" s="222">
        <f>ROUND(I152*H152,2)</f>
        <v>0</v>
      </c>
      <c r="BL152" s="23" t="s">
        <v>141</v>
      </c>
      <c r="BM152" s="23" t="s">
        <v>243</v>
      </c>
    </row>
    <row r="153" s="1" customFormat="1">
      <c r="B153" s="45"/>
      <c r="C153" s="73"/>
      <c r="D153" s="236" t="s">
        <v>172</v>
      </c>
      <c r="E153" s="73"/>
      <c r="F153" s="237" t="s">
        <v>244</v>
      </c>
      <c r="G153" s="73"/>
      <c r="H153" s="73"/>
      <c r="I153" s="183"/>
      <c r="J153" s="73"/>
      <c r="K153" s="73"/>
      <c r="L153" s="71"/>
      <c r="M153" s="238"/>
      <c r="N153" s="46"/>
      <c r="O153" s="46"/>
      <c r="P153" s="46"/>
      <c r="Q153" s="46"/>
      <c r="R153" s="46"/>
      <c r="S153" s="46"/>
      <c r="T153" s="94"/>
      <c r="AT153" s="23" t="s">
        <v>172</v>
      </c>
      <c r="AU153" s="23" t="s">
        <v>84</v>
      </c>
    </row>
    <row r="154" s="11" customFormat="1">
      <c r="B154" s="239"/>
      <c r="C154" s="240"/>
      <c r="D154" s="236" t="s">
        <v>174</v>
      </c>
      <c r="E154" s="241" t="s">
        <v>22</v>
      </c>
      <c r="F154" s="242" t="s">
        <v>195</v>
      </c>
      <c r="G154" s="240"/>
      <c r="H154" s="241" t="s">
        <v>22</v>
      </c>
      <c r="I154" s="243"/>
      <c r="J154" s="240"/>
      <c r="K154" s="240"/>
      <c r="L154" s="244"/>
      <c r="M154" s="245"/>
      <c r="N154" s="246"/>
      <c r="O154" s="246"/>
      <c r="P154" s="246"/>
      <c r="Q154" s="246"/>
      <c r="R154" s="246"/>
      <c r="S154" s="246"/>
      <c r="T154" s="247"/>
      <c r="AT154" s="248" t="s">
        <v>174</v>
      </c>
      <c r="AU154" s="248" t="s">
        <v>84</v>
      </c>
      <c r="AV154" s="11" t="s">
        <v>82</v>
      </c>
      <c r="AW154" s="11" t="s">
        <v>38</v>
      </c>
      <c r="AX154" s="11" t="s">
        <v>74</v>
      </c>
      <c r="AY154" s="248" t="s">
        <v>127</v>
      </c>
    </row>
    <row r="155" s="12" customFormat="1">
      <c r="B155" s="249"/>
      <c r="C155" s="250"/>
      <c r="D155" s="236" t="s">
        <v>174</v>
      </c>
      <c r="E155" s="251" t="s">
        <v>22</v>
      </c>
      <c r="F155" s="252" t="s">
        <v>137</v>
      </c>
      <c r="G155" s="250"/>
      <c r="H155" s="253">
        <v>3</v>
      </c>
      <c r="I155" s="254"/>
      <c r="J155" s="250"/>
      <c r="K155" s="250"/>
      <c r="L155" s="255"/>
      <c r="M155" s="256"/>
      <c r="N155" s="257"/>
      <c r="O155" s="257"/>
      <c r="P155" s="257"/>
      <c r="Q155" s="257"/>
      <c r="R155" s="257"/>
      <c r="S155" s="257"/>
      <c r="T155" s="258"/>
      <c r="AT155" s="259" t="s">
        <v>174</v>
      </c>
      <c r="AU155" s="259" t="s">
        <v>84</v>
      </c>
      <c r="AV155" s="12" t="s">
        <v>84</v>
      </c>
      <c r="AW155" s="12" t="s">
        <v>38</v>
      </c>
      <c r="AX155" s="12" t="s">
        <v>74</v>
      </c>
      <c r="AY155" s="259" t="s">
        <v>127</v>
      </c>
    </row>
    <row r="156" s="11" customFormat="1">
      <c r="B156" s="239"/>
      <c r="C156" s="240"/>
      <c r="D156" s="236" t="s">
        <v>174</v>
      </c>
      <c r="E156" s="241" t="s">
        <v>22</v>
      </c>
      <c r="F156" s="242" t="s">
        <v>175</v>
      </c>
      <c r="G156" s="240"/>
      <c r="H156" s="241" t="s">
        <v>22</v>
      </c>
      <c r="I156" s="243"/>
      <c r="J156" s="240"/>
      <c r="K156" s="240"/>
      <c r="L156" s="244"/>
      <c r="M156" s="245"/>
      <c r="N156" s="246"/>
      <c r="O156" s="246"/>
      <c r="P156" s="246"/>
      <c r="Q156" s="246"/>
      <c r="R156" s="246"/>
      <c r="S156" s="246"/>
      <c r="T156" s="247"/>
      <c r="AT156" s="248" t="s">
        <v>174</v>
      </c>
      <c r="AU156" s="248" t="s">
        <v>84</v>
      </c>
      <c r="AV156" s="11" t="s">
        <v>82</v>
      </c>
      <c r="AW156" s="11" t="s">
        <v>38</v>
      </c>
      <c r="AX156" s="11" t="s">
        <v>74</v>
      </c>
      <c r="AY156" s="248" t="s">
        <v>127</v>
      </c>
    </row>
    <row r="157" s="12" customFormat="1">
      <c r="B157" s="249"/>
      <c r="C157" s="250"/>
      <c r="D157" s="236" t="s">
        <v>174</v>
      </c>
      <c r="E157" s="251" t="s">
        <v>22</v>
      </c>
      <c r="F157" s="252" t="s">
        <v>239</v>
      </c>
      <c r="G157" s="250"/>
      <c r="H157" s="253">
        <v>13.4</v>
      </c>
      <c r="I157" s="254"/>
      <c r="J157" s="250"/>
      <c r="K157" s="250"/>
      <c r="L157" s="255"/>
      <c r="M157" s="256"/>
      <c r="N157" s="257"/>
      <c r="O157" s="257"/>
      <c r="P157" s="257"/>
      <c r="Q157" s="257"/>
      <c r="R157" s="257"/>
      <c r="S157" s="257"/>
      <c r="T157" s="258"/>
      <c r="AT157" s="259" t="s">
        <v>174</v>
      </c>
      <c r="AU157" s="259" t="s">
        <v>84</v>
      </c>
      <c r="AV157" s="12" t="s">
        <v>84</v>
      </c>
      <c r="AW157" s="12" t="s">
        <v>38</v>
      </c>
      <c r="AX157" s="12" t="s">
        <v>74</v>
      </c>
      <c r="AY157" s="259" t="s">
        <v>127</v>
      </c>
    </row>
    <row r="158" s="11" customFormat="1">
      <c r="B158" s="239"/>
      <c r="C158" s="240"/>
      <c r="D158" s="236" t="s">
        <v>174</v>
      </c>
      <c r="E158" s="241" t="s">
        <v>22</v>
      </c>
      <c r="F158" s="242" t="s">
        <v>188</v>
      </c>
      <c r="G158" s="240"/>
      <c r="H158" s="241" t="s">
        <v>22</v>
      </c>
      <c r="I158" s="243"/>
      <c r="J158" s="240"/>
      <c r="K158" s="240"/>
      <c r="L158" s="244"/>
      <c r="M158" s="245"/>
      <c r="N158" s="246"/>
      <c r="O158" s="246"/>
      <c r="P158" s="246"/>
      <c r="Q158" s="246"/>
      <c r="R158" s="246"/>
      <c r="S158" s="246"/>
      <c r="T158" s="247"/>
      <c r="AT158" s="248" t="s">
        <v>174</v>
      </c>
      <c r="AU158" s="248" t="s">
        <v>84</v>
      </c>
      <c r="AV158" s="11" t="s">
        <v>82</v>
      </c>
      <c r="AW158" s="11" t="s">
        <v>38</v>
      </c>
      <c r="AX158" s="11" t="s">
        <v>74</v>
      </c>
      <c r="AY158" s="248" t="s">
        <v>127</v>
      </c>
    </row>
    <row r="159" s="12" customFormat="1">
      <c r="B159" s="249"/>
      <c r="C159" s="250"/>
      <c r="D159" s="236" t="s">
        <v>174</v>
      </c>
      <c r="E159" s="251" t="s">
        <v>22</v>
      </c>
      <c r="F159" s="252" t="s">
        <v>137</v>
      </c>
      <c r="G159" s="250"/>
      <c r="H159" s="253">
        <v>3</v>
      </c>
      <c r="I159" s="254"/>
      <c r="J159" s="250"/>
      <c r="K159" s="250"/>
      <c r="L159" s="255"/>
      <c r="M159" s="256"/>
      <c r="N159" s="257"/>
      <c r="O159" s="257"/>
      <c r="P159" s="257"/>
      <c r="Q159" s="257"/>
      <c r="R159" s="257"/>
      <c r="S159" s="257"/>
      <c r="T159" s="258"/>
      <c r="AT159" s="259" t="s">
        <v>174</v>
      </c>
      <c r="AU159" s="259" t="s">
        <v>84</v>
      </c>
      <c r="AV159" s="12" t="s">
        <v>84</v>
      </c>
      <c r="AW159" s="12" t="s">
        <v>38</v>
      </c>
      <c r="AX159" s="12" t="s">
        <v>74</v>
      </c>
      <c r="AY159" s="259" t="s">
        <v>127</v>
      </c>
    </row>
    <row r="160" s="13" customFormat="1">
      <c r="B160" s="260"/>
      <c r="C160" s="261"/>
      <c r="D160" s="236" t="s">
        <v>174</v>
      </c>
      <c r="E160" s="262" t="s">
        <v>22</v>
      </c>
      <c r="F160" s="263" t="s">
        <v>179</v>
      </c>
      <c r="G160" s="261"/>
      <c r="H160" s="264">
        <v>19.399999999999999</v>
      </c>
      <c r="I160" s="265"/>
      <c r="J160" s="261"/>
      <c r="K160" s="261"/>
      <c r="L160" s="266"/>
      <c r="M160" s="267"/>
      <c r="N160" s="268"/>
      <c r="O160" s="268"/>
      <c r="P160" s="268"/>
      <c r="Q160" s="268"/>
      <c r="R160" s="268"/>
      <c r="S160" s="268"/>
      <c r="T160" s="269"/>
      <c r="AT160" s="270" t="s">
        <v>174</v>
      </c>
      <c r="AU160" s="270" t="s">
        <v>84</v>
      </c>
      <c r="AV160" s="13" t="s">
        <v>141</v>
      </c>
      <c r="AW160" s="13" t="s">
        <v>38</v>
      </c>
      <c r="AX160" s="13" t="s">
        <v>82</v>
      </c>
      <c r="AY160" s="270" t="s">
        <v>127</v>
      </c>
    </row>
    <row r="161" s="1" customFormat="1" ht="25.5" customHeight="1">
      <c r="B161" s="45"/>
      <c r="C161" s="211" t="s">
        <v>245</v>
      </c>
      <c r="D161" s="211" t="s">
        <v>128</v>
      </c>
      <c r="E161" s="212" t="s">
        <v>246</v>
      </c>
      <c r="F161" s="213" t="s">
        <v>247</v>
      </c>
      <c r="G161" s="214" t="s">
        <v>169</v>
      </c>
      <c r="H161" s="215">
        <v>6</v>
      </c>
      <c r="I161" s="216"/>
      <c r="J161" s="217">
        <f>ROUND(I161*H161,2)</f>
        <v>0</v>
      </c>
      <c r="K161" s="213" t="s">
        <v>170</v>
      </c>
      <c r="L161" s="71"/>
      <c r="M161" s="218" t="s">
        <v>22</v>
      </c>
      <c r="N161" s="219" t="s">
        <v>45</v>
      </c>
      <c r="O161" s="46"/>
      <c r="P161" s="220">
        <f>O161*H161</f>
        <v>0</v>
      </c>
      <c r="Q161" s="220">
        <v>0</v>
      </c>
      <c r="R161" s="220">
        <f>Q161*H161</f>
        <v>0</v>
      </c>
      <c r="S161" s="220">
        <v>0</v>
      </c>
      <c r="T161" s="221">
        <f>S161*H161</f>
        <v>0</v>
      </c>
      <c r="AR161" s="23" t="s">
        <v>141</v>
      </c>
      <c r="AT161" s="23" t="s">
        <v>128</v>
      </c>
      <c r="AU161" s="23" t="s">
        <v>84</v>
      </c>
      <c r="AY161" s="23" t="s">
        <v>127</v>
      </c>
      <c r="BE161" s="222">
        <f>IF(N161="základní",J161,0)</f>
        <v>0</v>
      </c>
      <c r="BF161" s="222">
        <f>IF(N161="snížená",J161,0)</f>
        <v>0</v>
      </c>
      <c r="BG161" s="222">
        <f>IF(N161="zákl. přenesená",J161,0)</f>
        <v>0</v>
      </c>
      <c r="BH161" s="222">
        <f>IF(N161="sníž. přenesená",J161,0)</f>
        <v>0</v>
      </c>
      <c r="BI161" s="222">
        <f>IF(N161="nulová",J161,0)</f>
        <v>0</v>
      </c>
      <c r="BJ161" s="23" t="s">
        <v>82</v>
      </c>
      <c r="BK161" s="222">
        <f>ROUND(I161*H161,2)</f>
        <v>0</v>
      </c>
      <c r="BL161" s="23" t="s">
        <v>141</v>
      </c>
      <c r="BM161" s="23" t="s">
        <v>248</v>
      </c>
    </row>
    <row r="162" s="1" customFormat="1">
      <c r="B162" s="45"/>
      <c r="C162" s="73"/>
      <c r="D162" s="236" t="s">
        <v>172</v>
      </c>
      <c r="E162" s="73"/>
      <c r="F162" s="237" t="s">
        <v>249</v>
      </c>
      <c r="G162" s="73"/>
      <c r="H162" s="73"/>
      <c r="I162" s="183"/>
      <c r="J162" s="73"/>
      <c r="K162" s="73"/>
      <c r="L162" s="71"/>
      <c r="M162" s="238"/>
      <c r="N162" s="46"/>
      <c r="O162" s="46"/>
      <c r="P162" s="46"/>
      <c r="Q162" s="46"/>
      <c r="R162" s="46"/>
      <c r="S162" s="46"/>
      <c r="T162" s="94"/>
      <c r="AT162" s="23" t="s">
        <v>172</v>
      </c>
      <c r="AU162" s="23" t="s">
        <v>84</v>
      </c>
    </row>
    <row r="163" s="1" customFormat="1" ht="16.5" customHeight="1">
      <c r="B163" s="45"/>
      <c r="C163" s="271" t="s">
        <v>250</v>
      </c>
      <c r="D163" s="271" t="s">
        <v>251</v>
      </c>
      <c r="E163" s="272" t="s">
        <v>252</v>
      </c>
      <c r="F163" s="273" t="s">
        <v>253</v>
      </c>
      <c r="G163" s="274" t="s">
        <v>254</v>
      </c>
      <c r="H163" s="275">
        <v>1.8</v>
      </c>
      <c r="I163" s="276"/>
      <c r="J163" s="277">
        <f>ROUND(I163*H163,2)</f>
        <v>0</v>
      </c>
      <c r="K163" s="273" t="s">
        <v>170</v>
      </c>
      <c r="L163" s="278"/>
      <c r="M163" s="279" t="s">
        <v>22</v>
      </c>
      <c r="N163" s="280" t="s">
        <v>45</v>
      </c>
      <c r="O163" s="46"/>
      <c r="P163" s="220">
        <f>O163*H163</f>
        <v>0</v>
      </c>
      <c r="Q163" s="220">
        <v>0.001</v>
      </c>
      <c r="R163" s="220">
        <f>Q163*H163</f>
        <v>0.0018000000000000002</v>
      </c>
      <c r="S163" s="220">
        <v>0</v>
      </c>
      <c r="T163" s="221">
        <f>S163*H163</f>
        <v>0</v>
      </c>
      <c r="AR163" s="23" t="s">
        <v>218</v>
      </c>
      <c r="AT163" s="23" t="s">
        <v>251</v>
      </c>
      <c r="AU163" s="23" t="s">
        <v>84</v>
      </c>
      <c r="AY163" s="23" t="s">
        <v>127</v>
      </c>
      <c r="BE163" s="222">
        <f>IF(N163="základní",J163,0)</f>
        <v>0</v>
      </c>
      <c r="BF163" s="222">
        <f>IF(N163="snížená",J163,0)</f>
        <v>0</v>
      </c>
      <c r="BG163" s="222">
        <f>IF(N163="zákl. přenesená",J163,0)</f>
        <v>0</v>
      </c>
      <c r="BH163" s="222">
        <f>IF(N163="sníž. přenesená",J163,0)</f>
        <v>0</v>
      </c>
      <c r="BI163" s="222">
        <f>IF(N163="nulová",J163,0)</f>
        <v>0</v>
      </c>
      <c r="BJ163" s="23" t="s">
        <v>82</v>
      </c>
      <c r="BK163" s="222">
        <f>ROUND(I163*H163,2)</f>
        <v>0</v>
      </c>
      <c r="BL163" s="23" t="s">
        <v>141</v>
      </c>
      <c r="BM163" s="23" t="s">
        <v>255</v>
      </c>
    </row>
    <row r="164" s="12" customFormat="1">
      <c r="B164" s="249"/>
      <c r="C164" s="250"/>
      <c r="D164" s="236" t="s">
        <v>174</v>
      </c>
      <c r="E164" s="250"/>
      <c r="F164" s="252" t="s">
        <v>256</v>
      </c>
      <c r="G164" s="250"/>
      <c r="H164" s="253">
        <v>1.8</v>
      </c>
      <c r="I164" s="254"/>
      <c r="J164" s="250"/>
      <c r="K164" s="250"/>
      <c r="L164" s="255"/>
      <c r="M164" s="256"/>
      <c r="N164" s="257"/>
      <c r="O164" s="257"/>
      <c r="P164" s="257"/>
      <c r="Q164" s="257"/>
      <c r="R164" s="257"/>
      <c r="S164" s="257"/>
      <c r="T164" s="258"/>
      <c r="AT164" s="259" t="s">
        <v>174</v>
      </c>
      <c r="AU164" s="259" t="s">
        <v>84</v>
      </c>
      <c r="AV164" s="12" t="s">
        <v>84</v>
      </c>
      <c r="AW164" s="12" t="s">
        <v>6</v>
      </c>
      <c r="AX164" s="12" t="s">
        <v>82</v>
      </c>
      <c r="AY164" s="259" t="s">
        <v>127</v>
      </c>
    </row>
    <row r="165" s="9" customFormat="1" ht="29.88" customHeight="1">
      <c r="B165" s="197"/>
      <c r="C165" s="198"/>
      <c r="D165" s="199" t="s">
        <v>73</v>
      </c>
      <c r="E165" s="234" t="s">
        <v>141</v>
      </c>
      <c r="F165" s="234" t="s">
        <v>257</v>
      </c>
      <c r="G165" s="198"/>
      <c r="H165" s="198"/>
      <c r="I165" s="201"/>
      <c r="J165" s="235">
        <f>BK165</f>
        <v>0</v>
      </c>
      <c r="K165" s="198"/>
      <c r="L165" s="203"/>
      <c r="M165" s="204"/>
      <c r="N165" s="205"/>
      <c r="O165" s="205"/>
      <c r="P165" s="206">
        <f>SUM(P166:P174)</f>
        <v>0</v>
      </c>
      <c r="Q165" s="205"/>
      <c r="R165" s="206">
        <f>SUM(R166:R174)</f>
        <v>17.727859519999999</v>
      </c>
      <c r="S165" s="205"/>
      <c r="T165" s="207">
        <f>SUM(T166:T174)</f>
        <v>0</v>
      </c>
      <c r="AR165" s="208" t="s">
        <v>82</v>
      </c>
      <c r="AT165" s="209" t="s">
        <v>73</v>
      </c>
      <c r="AU165" s="209" t="s">
        <v>82</v>
      </c>
      <c r="AY165" s="208" t="s">
        <v>127</v>
      </c>
      <c r="BK165" s="210">
        <f>SUM(BK166:BK174)</f>
        <v>0</v>
      </c>
    </row>
    <row r="166" s="1" customFormat="1" ht="25.5" customHeight="1">
      <c r="B166" s="45"/>
      <c r="C166" s="211" t="s">
        <v>10</v>
      </c>
      <c r="D166" s="211" t="s">
        <v>128</v>
      </c>
      <c r="E166" s="212" t="s">
        <v>258</v>
      </c>
      <c r="F166" s="213" t="s">
        <v>259</v>
      </c>
      <c r="G166" s="214" t="s">
        <v>192</v>
      </c>
      <c r="H166" s="215">
        <v>9.3759999999999994</v>
      </c>
      <c r="I166" s="216"/>
      <c r="J166" s="217">
        <f>ROUND(I166*H166,2)</f>
        <v>0</v>
      </c>
      <c r="K166" s="213" t="s">
        <v>170</v>
      </c>
      <c r="L166" s="71"/>
      <c r="M166" s="218" t="s">
        <v>22</v>
      </c>
      <c r="N166" s="219" t="s">
        <v>45</v>
      </c>
      <c r="O166" s="46"/>
      <c r="P166" s="220">
        <f>O166*H166</f>
        <v>0</v>
      </c>
      <c r="Q166" s="220">
        <v>1.8907700000000001</v>
      </c>
      <c r="R166" s="220">
        <f>Q166*H166</f>
        <v>17.727859519999999</v>
      </c>
      <c r="S166" s="220">
        <v>0</v>
      </c>
      <c r="T166" s="221">
        <f>S166*H166</f>
        <v>0</v>
      </c>
      <c r="AR166" s="23" t="s">
        <v>141</v>
      </c>
      <c r="AT166" s="23" t="s">
        <v>128</v>
      </c>
      <c r="AU166" s="23" t="s">
        <v>84</v>
      </c>
      <c r="AY166" s="23" t="s">
        <v>127</v>
      </c>
      <c r="BE166" s="222">
        <f>IF(N166="základní",J166,0)</f>
        <v>0</v>
      </c>
      <c r="BF166" s="222">
        <f>IF(N166="snížená",J166,0)</f>
        <v>0</v>
      </c>
      <c r="BG166" s="222">
        <f>IF(N166="zákl. přenesená",J166,0)</f>
        <v>0</v>
      </c>
      <c r="BH166" s="222">
        <f>IF(N166="sníž. přenesená",J166,0)</f>
        <v>0</v>
      </c>
      <c r="BI166" s="222">
        <f>IF(N166="nulová",J166,0)</f>
        <v>0</v>
      </c>
      <c r="BJ166" s="23" t="s">
        <v>82</v>
      </c>
      <c r="BK166" s="222">
        <f>ROUND(I166*H166,2)</f>
        <v>0</v>
      </c>
      <c r="BL166" s="23" t="s">
        <v>141</v>
      </c>
      <c r="BM166" s="23" t="s">
        <v>260</v>
      </c>
    </row>
    <row r="167" s="1" customFormat="1">
      <c r="B167" s="45"/>
      <c r="C167" s="73"/>
      <c r="D167" s="236" t="s">
        <v>172</v>
      </c>
      <c r="E167" s="73"/>
      <c r="F167" s="237" t="s">
        <v>261</v>
      </c>
      <c r="G167" s="73"/>
      <c r="H167" s="73"/>
      <c r="I167" s="183"/>
      <c r="J167" s="73"/>
      <c r="K167" s="73"/>
      <c r="L167" s="71"/>
      <c r="M167" s="238"/>
      <c r="N167" s="46"/>
      <c r="O167" s="46"/>
      <c r="P167" s="46"/>
      <c r="Q167" s="46"/>
      <c r="R167" s="46"/>
      <c r="S167" s="46"/>
      <c r="T167" s="94"/>
      <c r="AT167" s="23" t="s">
        <v>172</v>
      </c>
      <c r="AU167" s="23" t="s">
        <v>84</v>
      </c>
    </row>
    <row r="168" s="11" customFormat="1">
      <c r="B168" s="239"/>
      <c r="C168" s="240"/>
      <c r="D168" s="236" t="s">
        <v>174</v>
      </c>
      <c r="E168" s="241" t="s">
        <v>22</v>
      </c>
      <c r="F168" s="242" t="s">
        <v>195</v>
      </c>
      <c r="G168" s="240"/>
      <c r="H168" s="241" t="s">
        <v>22</v>
      </c>
      <c r="I168" s="243"/>
      <c r="J168" s="240"/>
      <c r="K168" s="240"/>
      <c r="L168" s="244"/>
      <c r="M168" s="245"/>
      <c r="N168" s="246"/>
      <c r="O168" s="246"/>
      <c r="P168" s="246"/>
      <c r="Q168" s="246"/>
      <c r="R168" s="246"/>
      <c r="S168" s="246"/>
      <c r="T168" s="247"/>
      <c r="AT168" s="248" t="s">
        <v>174</v>
      </c>
      <c r="AU168" s="248" t="s">
        <v>84</v>
      </c>
      <c r="AV168" s="11" t="s">
        <v>82</v>
      </c>
      <c r="AW168" s="11" t="s">
        <v>38</v>
      </c>
      <c r="AX168" s="11" t="s">
        <v>74</v>
      </c>
      <c r="AY168" s="248" t="s">
        <v>127</v>
      </c>
    </row>
    <row r="169" s="12" customFormat="1">
      <c r="B169" s="249"/>
      <c r="C169" s="250"/>
      <c r="D169" s="236" t="s">
        <v>174</v>
      </c>
      <c r="E169" s="251" t="s">
        <v>22</v>
      </c>
      <c r="F169" s="252" t="s">
        <v>262</v>
      </c>
      <c r="G169" s="250"/>
      <c r="H169" s="253">
        <v>1.2</v>
      </c>
      <c r="I169" s="254"/>
      <c r="J169" s="250"/>
      <c r="K169" s="250"/>
      <c r="L169" s="255"/>
      <c r="M169" s="256"/>
      <c r="N169" s="257"/>
      <c r="O169" s="257"/>
      <c r="P169" s="257"/>
      <c r="Q169" s="257"/>
      <c r="R169" s="257"/>
      <c r="S169" s="257"/>
      <c r="T169" s="258"/>
      <c r="AT169" s="259" t="s">
        <v>174</v>
      </c>
      <c r="AU169" s="259" t="s">
        <v>84</v>
      </c>
      <c r="AV169" s="12" t="s">
        <v>84</v>
      </c>
      <c r="AW169" s="12" t="s">
        <v>38</v>
      </c>
      <c r="AX169" s="12" t="s">
        <v>74</v>
      </c>
      <c r="AY169" s="259" t="s">
        <v>127</v>
      </c>
    </row>
    <row r="170" s="11" customFormat="1">
      <c r="B170" s="239"/>
      <c r="C170" s="240"/>
      <c r="D170" s="236" t="s">
        <v>174</v>
      </c>
      <c r="E170" s="241" t="s">
        <v>22</v>
      </c>
      <c r="F170" s="242" t="s">
        <v>175</v>
      </c>
      <c r="G170" s="240"/>
      <c r="H170" s="241" t="s">
        <v>22</v>
      </c>
      <c r="I170" s="243"/>
      <c r="J170" s="240"/>
      <c r="K170" s="240"/>
      <c r="L170" s="244"/>
      <c r="M170" s="245"/>
      <c r="N170" s="246"/>
      <c r="O170" s="246"/>
      <c r="P170" s="246"/>
      <c r="Q170" s="246"/>
      <c r="R170" s="246"/>
      <c r="S170" s="246"/>
      <c r="T170" s="247"/>
      <c r="AT170" s="248" t="s">
        <v>174</v>
      </c>
      <c r="AU170" s="248" t="s">
        <v>84</v>
      </c>
      <c r="AV170" s="11" t="s">
        <v>82</v>
      </c>
      <c r="AW170" s="11" t="s">
        <v>38</v>
      </c>
      <c r="AX170" s="11" t="s">
        <v>74</v>
      </c>
      <c r="AY170" s="248" t="s">
        <v>127</v>
      </c>
    </row>
    <row r="171" s="12" customFormat="1">
      <c r="B171" s="249"/>
      <c r="C171" s="250"/>
      <c r="D171" s="236" t="s">
        <v>174</v>
      </c>
      <c r="E171" s="251" t="s">
        <v>22</v>
      </c>
      <c r="F171" s="252" t="s">
        <v>263</v>
      </c>
      <c r="G171" s="250"/>
      <c r="H171" s="253">
        <v>6</v>
      </c>
      <c r="I171" s="254"/>
      <c r="J171" s="250"/>
      <c r="K171" s="250"/>
      <c r="L171" s="255"/>
      <c r="M171" s="256"/>
      <c r="N171" s="257"/>
      <c r="O171" s="257"/>
      <c r="P171" s="257"/>
      <c r="Q171" s="257"/>
      <c r="R171" s="257"/>
      <c r="S171" s="257"/>
      <c r="T171" s="258"/>
      <c r="AT171" s="259" t="s">
        <v>174</v>
      </c>
      <c r="AU171" s="259" t="s">
        <v>84</v>
      </c>
      <c r="AV171" s="12" t="s">
        <v>84</v>
      </c>
      <c r="AW171" s="12" t="s">
        <v>38</v>
      </c>
      <c r="AX171" s="12" t="s">
        <v>74</v>
      </c>
      <c r="AY171" s="259" t="s">
        <v>127</v>
      </c>
    </row>
    <row r="172" s="11" customFormat="1">
      <c r="B172" s="239"/>
      <c r="C172" s="240"/>
      <c r="D172" s="236" t="s">
        <v>174</v>
      </c>
      <c r="E172" s="241" t="s">
        <v>22</v>
      </c>
      <c r="F172" s="242" t="s">
        <v>177</v>
      </c>
      <c r="G172" s="240"/>
      <c r="H172" s="241" t="s">
        <v>22</v>
      </c>
      <c r="I172" s="243"/>
      <c r="J172" s="240"/>
      <c r="K172" s="240"/>
      <c r="L172" s="244"/>
      <c r="M172" s="245"/>
      <c r="N172" s="246"/>
      <c r="O172" s="246"/>
      <c r="P172" s="246"/>
      <c r="Q172" s="246"/>
      <c r="R172" s="246"/>
      <c r="S172" s="246"/>
      <c r="T172" s="247"/>
      <c r="AT172" s="248" t="s">
        <v>174</v>
      </c>
      <c r="AU172" s="248" t="s">
        <v>84</v>
      </c>
      <c r="AV172" s="11" t="s">
        <v>82</v>
      </c>
      <c r="AW172" s="11" t="s">
        <v>38</v>
      </c>
      <c r="AX172" s="11" t="s">
        <v>74</v>
      </c>
      <c r="AY172" s="248" t="s">
        <v>127</v>
      </c>
    </row>
    <row r="173" s="12" customFormat="1">
      <c r="B173" s="249"/>
      <c r="C173" s="250"/>
      <c r="D173" s="236" t="s">
        <v>174</v>
      </c>
      <c r="E173" s="251" t="s">
        <v>22</v>
      </c>
      <c r="F173" s="252" t="s">
        <v>264</v>
      </c>
      <c r="G173" s="250"/>
      <c r="H173" s="253">
        <v>2.1760000000000002</v>
      </c>
      <c r="I173" s="254"/>
      <c r="J173" s="250"/>
      <c r="K173" s="250"/>
      <c r="L173" s="255"/>
      <c r="M173" s="256"/>
      <c r="N173" s="257"/>
      <c r="O173" s="257"/>
      <c r="P173" s="257"/>
      <c r="Q173" s="257"/>
      <c r="R173" s="257"/>
      <c r="S173" s="257"/>
      <c r="T173" s="258"/>
      <c r="AT173" s="259" t="s">
        <v>174</v>
      </c>
      <c r="AU173" s="259" t="s">
        <v>84</v>
      </c>
      <c r="AV173" s="12" t="s">
        <v>84</v>
      </c>
      <c r="AW173" s="12" t="s">
        <v>38</v>
      </c>
      <c r="AX173" s="12" t="s">
        <v>74</v>
      </c>
      <c r="AY173" s="259" t="s">
        <v>127</v>
      </c>
    </row>
    <row r="174" s="13" customFormat="1">
      <c r="B174" s="260"/>
      <c r="C174" s="261"/>
      <c r="D174" s="236" t="s">
        <v>174</v>
      </c>
      <c r="E174" s="262" t="s">
        <v>22</v>
      </c>
      <c r="F174" s="263" t="s">
        <v>179</v>
      </c>
      <c r="G174" s="261"/>
      <c r="H174" s="264">
        <v>9.3759999999999994</v>
      </c>
      <c r="I174" s="265"/>
      <c r="J174" s="261"/>
      <c r="K174" s="261"/>
      <c r="L174" s="266"/>
      <c r="M174" s="267"/>
      <c r="N174" s="268"/>
      <c r="O174" s="268"/>
      <c r="P174" s="268"/>
      <c r="Q174" s="268"/>
      <c r="R174" s="268"/>
      <c r="S174" s="268"/>
      <c r="T174" s="269"/>
      <c r="AT174" s="270" t="s">
        <v>174</v>
      </c>
      <c r="AU174" s="270" t="s">
        <v>84</v>
      </c>
      <c r="AV174" s="13" t="s">
        <v>141</v>
      </c>
      <c r="AW174" s="13" t="s">
        <v>38</v>
      </c>
      <c r="AX174" s="13" t="s">
        <v>82</v>
      </c>
      <c r="AY174" s="270" t="s">
        <v>127</v>
      </c>
    </row>
    <row r="175" s="9" customFormat="1" ht="29.88" customHeight="1">
      <c r="B175" s="197"/>
      <c r="C175" s="198"/>
      <c r="D175" s="199" t="s">
        <v>73</v>
      </c>
      <c r="E175" s="234" t="s">
        <v>126</v>
      </c>
      <c r="F175" s="234" t="s">
        <v>265</v>
      </c>
      <c r="G175" s="198"/>
      <c r="H175" s="198"/>
      <c r="I175" s="201"/>
      <c r="J175" s="235">
        <f>BK175</f>
        <v>0</v>
      </c>
      <c r="K175" s="198"/>
      <c r="L175" s="203"/>
      <c r="M175" s="204"/>
      <c r="N175" s="205"/>
      <c r="O175" s="205"/>
      <c r="P175" s="206">
        <f>SUM(P176:P203)</f>
        <v>0</v>
      </c>
      <c r="Q175" s="205"/>
      <c r="R175" s="206">
        <f>SUM(R176:R203)</f>
        <v>12.692238000000002</v>
      </c>
      <c r="S175" s="205"/>
      <c r="T175" s="207">
        <f>SUM(T176:T203)</f>
        <v>0</v>
      </c>
      <c r="AR175" s="208" t="s">
        <v>82</v>
      </c>
      <c r="AT175" s="209" t="s">
        <v>73</v>
      </c>
      <c r="AU175" s="209" t="s">
        <v>82</v>
      </c>
      <c r="AY175" s="208" t="s">
        <v>127</v>
      </c>
      <c r="BK175" s="210">
        <f>SUM(BK176:BK203)</f>
        <v>0</v>
      </c>
    </row>
    <row r="176" s="1" customFormat="1" ht="25.5" customHeight="1">
      <c r="B176" s="45"/>
      <c r="C176" s="211" t="s">
        <v>266</v>
      </c>
      <c r="D176" s="211" t="s">
        <v>128</v>
      </c>
      <c r="E176" s="212" t="s">
        <v>267</v>
      </c>
      <c r="F176" s="213" t="s">
        <v>268</v>
      </c>
      <c r="G176" s="214" t="s">
        <v>169</v>
      </c>
      <c r="H176" s="215">
        <v>10.4</v>
      </c>
      <c r="I176" s="216"/>
      <c r="J176" s="217">
        <f>ROUND(I176*H176,2)</f>
        <v>0</v>
      </c>
      <c r="K176" s="213" t="s">
        <v>170</v>
      </c>
      <c r="L176" s="71"/>
      <c r="M176" s="218" t="s">
        <v>22</v>
      </c>
      <c r="N176" s="219" t="s">
        <v>45</v>
      </c>
      <c r="O176" s="46"/>
      <c r="P176" s="220">
        <f>O176*H176</f>
        <v>0</v>
      </c>
      <c r="Q176" s="220">
        <v>0.37080000000000002</v>
      </c>
      <c r="R176" s="220">
        <f>Q176*H176</f>
        <v>3.8563200000000002</v>
      </c>
      <c r="S176" s="220">
        <v>0</v>
      </c>
      <c r="T176" s="221">
        <f>S176*H176</f>
        <v>0</v>
      </c>
      <c r="AR176" s="23" t="s">
        <v>141</v>
      </c>
      <c r="AT176" s="23" t="s">
        <v>128</v>
      </c>
      <c r="AU176" s="23" t="s">
        <v>84</v>
      </c>
      <c r="AY176" s="23" t="s">
        <v>127</v>
      </c>
      <c r="BE176" s="222">
        <f>IF(N176="základní",J176,0)</f>
        <v>0</v>
      </c>
      <c r="BF176" s="222">
        <f>IF(N176="snížená",J176,0)</f>
        <v>0</v>
      </c>
      <c r="BG176" s="222">
        <f>IF(N176="zákl. přenesená",J176,0)</f>
        <v>0</v>
      </c>
      <c r="BH176" s="222">
        <f>IF(N176="sníž. přenesená",J176,0)</f>
        <v>0</v>
      </c>
      <c r="BI176" s="222">
        <f>IF(N176="nulová",J176,0)</f>
        <v>0</v>
      </c>
      <c r="BJ176" s="23" t="s">
        <v>82</v>
      </c>
      <c r="BK176" s="222">
        <f>ROUND(I176*H176,2)</f>
        <v>0</v>
      </c>
      <c r="BL176" s="23" t="s">
        <v>141</v>
      </c>
      <c r="BM176" s="23" t="s">
        <v>269</v>
      </c>
    </row>
    <row r="177" s="1" customFormat="1">
      <c r="B177" s="45"/>
      <c r="C177" s="73"/>
      <c r="D177" s="236" t="s">
        <v>172</v>
      </c>
      <c r="E177" s="73"/>
      <c r="F177" s="237" t="s">
        <v>270</v>
      </c>
      <c r="G177" s="73"/>
      <c r="H177" s="73"/>
      <c r="I177" s="183"/>
      <c r="J177" s="73"/>
      <c r="K177" s="73"/>
      <c r="L177" s="71"/>
      <c r="M177" s="238"/>
      <c r="N177" s="46"/>
      <c r="O177" s="46"/>
      <c r="P177" s="46"/>
      <c r="Q177" s="46"/>
      <c r="R177" s="46"/>
      <c r="S177" s="46"/>
      <c r="T177" s="94"/>
      <c r="AT177" s="23" t="s">
        <v>172</v>
      </c>
      <c r="AU177" s="23" t="s">
        <v>84</v>
      </c>
    </row>
    <row r="178" s="11" customFormat="1">
      <c r="B178" s="239"/>
      <c r="C178" s="240"/>
      <c r="D178" s="236" t="s">
        <v>174</v>
      </c>
      <c r="E178" s="241" t="s">
        <v>22</v>
      </c>
      <c r="F178" s="242" t="s">
        <v>175</v>
      </c>
      <c r="G178" s="240"/>
      <c r="H178" s="241" t="s">
        <v>22</v>
      </c>
      <c r="I178" s="243"/>
      <c r="J178" s="240"/>
      <c r="K178" s="240"/>
      <c r="L178" s="244"/>
      <c r="M178" s="245"/>
      <c r="N178" s="246"/>
      <c r="O178" s="246"/>
      <c r="P178" s="246"/>
      <c r="Q178" s="246"/>
      <c r="R178" s="246"/>
      <c r="S178" s="246"/>
      <c r="T178" s="247"/>
      <c r="AT178" s="248" t="s">
        <v>174</v>
      </c>
      <c r="AU178" s="248" t="s">
        <v>84</v>
      </c>
      <c r="AV178" s="11" t="s">
        <v>82</v>
      </c>
      <c r="AW178" s="11" t="s">
        <v>38</v>
      </c>
      <c r="AX178" s="11" t="s">
        <v>74</v>
      </c>
      <c r="AY178" s="248" t="s">
        <v>127</v>
      </c>
    </row>
    <row r="179" s="12" customFormat="1">
      <c r="B179" s="249"/>
      <c r="C179" s="250"/>
      <c r="D179" s="236" t="s">
        <v>174</v>
      </c>
      <c r="E179" s="251" t="s">
        <v>22</v>
      </c>
      <c r="F179" s="252" t="s">
        <v>271</v>
      </c>
      <c r="G179" s="250"/>
      <c r="H179" s="253">
        <v>6.2000000000000002</v>
      </c>
      <c r="I179" s="254"/>
      <c r="J179" s="250"/>
      <c r="K179" s="250"/>
      <c r="L179" s="255"/>
      <c r="M179" s="256"/>
      <c r="N179" s="257"/>
      <c r="O179" s="257"/>
      <c r="P179" s="257"/>
      <c r="Q179" s="257"/>
      <c r="R179" s="257"/>
      <c r="S179" s="257"/>
      <c r="T179" s="258"/>
      <c r="AT179" s="259" t="s">
        <v>174</v>
      </c>
      <c r="AU179" s="259" t="s">
        <v>84</v>
      </c>
      <c r="AV179" s="12" t="s">
        <v>84</v>
      </c>
      <c r="AW179" s="12" t="s">
        <v>38</v>
      </c>
      <c r="AX179" s="12" t="s">
        <v>74</v>
      </c>
      <c r="AY179" s="259" t="s">
        <v>127</v>
      </c>
    </row>
    <row r="180" s="11" customFormat="1">
      <c r="B180" s="239"/>
      <c r="C180" s="240"/>
      <c r="D180" s="236" t="s">
        <v>174</v>
      </c>
      <c r="E180" s="241" t="s">
        <v>22</v>
      </c>
      <c r="F180" s="242" t="s">
        <v>177</v>
      </c>
      <c r="G180" s="240"/>
      <c r="H180" s="241" t="s">
        <v>22</v>
      </c>
      <c r="I180" s="243"/>
      <c r="J180" s="240"/>
      <c r="K180" s="240"/>
      <c r="L180" s="244"/>
      <c r="M180" s="245"/>
      <c r="N180" s="246"/>
      <c r="O180" s="246"/>
      <c r="P180" s="246"/>
      <c r="Q180" s="246"/>
      <c r="R180" s="246"/>
      <c r="S180" s="246"/>
      <c r="T180" s="247"/>
      <c r="AT180" s="248" t="s">
        <v>174</v>
      </c>
      <c r="AU180" s="248" t="s">
        <v>84</v>
      </c>
      <c r="AV180" s="11" t="s">
        <v>82</v>
      </c>
      <c r="AW180" s="11" t="s">
        <v>38</v>
      </c>
      <c r="AX180" s="11" t="s">
        <v>74</v>
      </c>
      <c r="AY180" s="248" t="s">
        <v>127</v>
      </c>
    </row>
    <row r="181" s="12" customFormat="1">
      <c r="B181" s="249"/>
      <c r="C181" s="250"/>
      <c r="D181" s="236" t="s">
        <v>174</v>
      </c>
      <c r="E181" s="251" t="s">
        <v>22</v>
      </c>
      <c r="F181" s="252" t="s">
        <v>272</v>
      </c>
      <c r="G181" s="250"/>
      <c r="H181" s="253">
        <v>4.2000000000000002</v>
      </c>
      <c r="I181" s="254"/>
      <c r="J181" s="250"/>
      <c r="K181" s="250"/>
      <c r="L181" s="255"/>
      <c r="M181" s="256"/>
      <c r="N181" s="257"/>
      <c r="O181" s="257"/>
      <c r="P181" s="257"/>
      <c r="Q181" s="257"/>
      <c r="R181" s="257"/>
      <c r="S181" s="257"/>
      <c r="T181" s="258"/>
      <c r="AT181" s="259" t="s">
        <v>174</v>
      </c>
      <c r="AU181" s="259" t="s">
        <v>84</v>
      </c>
      <c r="AV181" s="12" t="s">
        <v>84</v>
      </c>
      <c r="AW181" s="12" t="s">
        <v>38</v>
      </c>
      <c r="AX181" s="12" t="s">
        <v>74</v>
      </c>
      <c r="AY181" s="259" t="s">
        <v>127</v>
      </c>
    </row>
    <row r="182" s="13" customFormat="1">
      <c r="B182" s="260"/>
      <c r="C182" s="261"/>
      <c r="D182" s="236" t="s">
        <v>174</v>
      </c>
      <c r="E182" s="262" t="s">
        <v>22</v>
      </c>
      <c r="F182" s="263" t="s">
        <v>179</v>
      </c>
      <c r="G182" s="261"/>
      <c r="H182" s="264">
        <v>10.4</v>
      </c>
      <c r="I182" s="265"/>
      <c r="J182" s="261"/>
      <c r="K182" s="261"/>
      <c r="L182" s="266"/>
      <c r="M182" s="267"/>
      <c r="N182" s="268"/>
      <c r="O182" s="268"/>
      <c r="P182" s="268"/>
      <c r="Q182" s="268"/>
      <c r="R182" s="268"/>
      <c r="S182" s="268"/>
      <c r="T182" s="269"/>
      <c r="AT182" s="270" t="s">
        <v>174</v>
      </c>
      <c r="AU182" s="270" t="s">
        <v>84</v>
      </c>
      <c r="AV182" s="13" t="s">
        <v>141</v>
      </c>
      <c r="AW182" s="13" t="s">
        <v>38</v>
      </c>
      <c r="AX182" s="13" t="s">
        <v>82</v>
      </c>
      <c r="AY182" s="270" t="s">
        <v>127</v>
      </c>
    </row>
    <row r="183" s="1" customFormat="1" ht="25.5" customHeight="1">
      <c r="B183" s="45"/>
      <c r="C183" s="211" t="s">
        <v>273</v>
      </c>
      <c r="D183" s="211" t="s">
        <v>128</v>
      </c>
      <c r="E183" s="212" t="s">
        <v>274</v>
      </c>
      <c r="F183" s="213" t="s">
        <v>275</v>
      </c>
      <c r="G183" s="214" t="s">
        <v>169</v>
      </c>
      <c r="H183" s="215">
        <v>10.4</v>
      </c>
      <c r="I183" s="216"/>
      <c r="J183" s="217">
        <f>ROUND(I183*H183,2)</f>
        <v>0</v>
      </c>
      <c r="K183" s="213" t="s">
        <v>170</v>
      </c>
      <c r="L183" s="71"/>
      <c r="M183" s="218" t="s">
        <v>22</v>
      </c>
      <c r="N183" s="219" t="s">
        <v>45</v>
      </c>
      <c r="O183" s="46"/>
      <c r="P183" s="220">
        <f>O183*H183</f>
        <v>0</v>
      </c>
      <c r="Q183" s="220">
        <v>0.17157</v>
      </c>
      <c r="R183" s="220">
        <f>Q183*H183</f>
        <v>1.7843280000000001</v>
      </c>
      <c r="S183" s="220">
        <v>0</v>
      </c>
      <c r="T183" s="221">
        <f>S183*H183</f>
        <v>0</v>
      </c>
      <c r="AR183" s="23" t="s">
        <v>141</v>
      </c>
      <c r="AT183" s="23" t="s">
        <v>128</v>
      </c>
      <c r="AU183" s="23" t="s">
        <v>84</v>
      </c>
      <c r="AY183" s="23" t="s">
        <v>127</v>
      </c>
      <c r="BE183" s="222">
        <f>IF(N183="základní",J183,0)</f>
        <v>0</v>
      </c>
      <c r="BF183" s="222">
        <f>IF(N183="snížená",J183,0)</f>
        <v>0</v>
      </c>
      <c r="BG183" s="222">
        <f>IF(N183="zákl. přenesená",J183,0)</f>
        <v>0</v>
      </c>
      <c r="BH183" s="222">
        <f>IF(N183="sníž. přenesená",J183,0)</f>
        <v>0</v>
      </c>
      <c r="BI183" s="222">
        <f>IF(N183="nulová",J183,0)</f>
        <v>0</v>
      </c>
      <c r="BJ183" s="23" t="s">
        <v>82</v>
      </c>
      <c r="BK183" s="222">
        <f>ROUND(I183*H183,2)</f>
        <v>0</v>
      </c>
      <c r="BL183" s="23" t="s">
        <v>141</v>
      </c>
      <c r="BM183" s="23" t="s">
        <v>276</v>
      </c>
    </row>
    <row r="184" s="1" customFormat="1">
      <c r="B184" s="45"/>
      <c r="C184" s="73"/>
      <c r="D184" s="236" t="s">
        <v>172</v>
      </c>
      <c r="E184" s="73"/>
      <c r="F184" s="237" t="s">
        <v>270</v>
      </c>
      <c r="G184" s="73"/>
      <c r="H184" s="73"/>
      <c r="I184" s="183"/>
      <c r="J184" s="73"/>
      <c r="K184" s="73"/>
      <c r="L184" s="71"/>
      <c r="M184" s="238"/>
      <c r="N184" s="46"/>
      <c r="O184" s="46"/>
      <c r="P184" s="46"/>
      <c r="Q184" s="46"/>
      <c r="R184" s="46"/>
      <c r="S184" s="46"/>
      <c r="T184" s="94"/>
      <c r="AT184" s="23" t="s">
        <v>172</v>
      </c>
      <c r="AU184" s="23" t="s">
        <v>84</v>
      </c>
    </row>
    <row r="185" s="1" customFormat="1" ht="25.5" customHeight="1">
      <c r="B185" s="45"/>
      <c r="C185" s="211" t="s">
        <v>277</v>
      </c>
      <c r="D185" s="211" t="s">
        <v>128</v>
      </c>
      <c r="E185" s="212" t="s">
        <v>278</v>
      </c>
      <c r="F185" s="213" t="s">
        <v>279</v>
      </c>
      <c r="G185" s="214" t="s">
        <v>169</v>
      </c>
      <c r="H185" s="215">
        <v>10.4</v>
      </c>
      <c r="I185" s="216"/>
      <c r="J185" s="217">
        <f>ROUND(I185*H185,2)</f>
        <v>0</v>
      </c>
      <c r="K185" s="213" t="s">
        <v>170</v>
      </c>
      <c r="L185" s="71"/>
      <c r="M185" s="218" t="s">
        <v>22</v>
      </c>
      <c r="N185" s="219" t="s">
        <v>45</v>
      </c>
      <c r="O185" s="46"/>
      <c r="P185" s="220">
        <f>O185*H185</f>
        <v>0</v>
      </c>
      <c r="Q185" s="220">
        <v>0.26375999999999999</v>
      </c>
      <c r="R185" s="220">
        <f>Q185*H185</f>
        <v>2.7431040000000002</v>
      </c>
      <c r="S185" s="220">
        <v>0</v>
      </c>
      <c r="T185" s="221">
        <f>S185*H185</f>
        <v>0</v>
      </c>
      <c r="AR185" s="23" t="s">
        <v>141</v>
      </c>
      <c r="AT185" s="23" t="s">
        <v>128</v>
      </c>
      <c r="AU185" s="23" t="s">
        <v>84</v>
      </c>
      <c r="AY185" s="23" t="s">
        <v>127</v>
      </c>
      <c r="BE185" s="222">
        <f>IF(N185="základní",J185,0)</f>
        <v>0</v>
      </c>
      <c r="BF185" s="222">
        <f>IF(N185="snížená",J185,0)</f>
        <v>0</v>
      </c>
      <c r="BG185" s="222">
        <f>IF(N185="zákl. přenesená",J185,0)</f>
        <v>0</v>
      </c>
      <c r="BH185" s="222">
        <f>IF(N185="sníž. přenesená",J185,0)</f>
        <v>0</v>
      </c>
      <c r="BI185" s="222">
        <f>IF(N185="nulová",J185,0)</f>
        <v>0</v>
      </c>
      <c r="BJ185" s="23" t="s">
        <v>82</v>
      </c>
      <c r="BK185" s="222">
        <f>ROUND(I185*H185,2)</f>
        <v>0</v>
      </c>
      <c r="BL185" s="23" t="s">
        <v>141</v>
      </c>
      <c r="BM185" s="23" t="s">
        <v>280</v>
      </c>
    </row>
    <row r="186" s="1" customFormat="1">
      <c r="B186" s="45"/>
      <c r="C186" s="73"/>
      <c r="D186" s="236" t="s">
        <v>172</v>
      </c>
      <c r="E186" s="73"/>
      <c r="F186" s="237" t="s">
        <v>270</v>
      </c>
      <c r="G186" s="73"/>
      <c r="H186" s="73"/>
      <c r="I186" s="183"/>
      <c r="J186" s="73"/>
      <c r="K186" s="73"/>
      <c r="L186" s="71"/>
      <c r="M186" s="238"/>
      <c r="N186" s="46"/>
      <c r="O186" s="46"/>
      <c r="P186" s="46"/>
      <c r="Q186" s="46"/>
      <c r="R186" s="46"/>
      <c r="S186" s="46"/>
      <c r="T186" s="94"/>
      <c r="AT186" s="23" t="s">
        <v>172</v>
      </c>
      <c r="AU186" s="23" t="s">
        <v>84</v>
      </c>
    </row>
    <row r="187" s="1" customFormat="1" ht="25.5" customHeight="1">
      <c r="B187" s="45"/>
      <c r="C187" s="211" t="s">
        <v>281</v>
      </c>
      <c r="D187" s="211" t="s">
        <v>128</v>
      </c>
      <c r="E187" s="212" t="s">
        <v>282</v>
      </c>
      <c r="F187" s="213" t="s">
        <v>283</v>
      </c>
      <c r="G187" s="214" t="s">
        <v>169</v>
      </c>
      <c r="H187" s="215">
        <v>15.800000000000001</v>
      </c>
      <c r="I187" s="216"/>
      <c r="J187" s="217">
        <f>ROUND(I187*H187,2)</f>
        <v>0</v>
      </c>
      <c r="K187" s="213" t="s">
        <v>170</v>
      </c>
      <c r="L187" s="71"/>
      <c r="M187" s="218" t="s">
        <v>22</v>
      </c>
      <c r="N187" s="219" t="s">
        <v>45</v>
      </c>
      <c r="O187" s="46"/>
      <c r="P187" s="220">
        <f>O187*H187</f>
        <v>0</v>
      </c>
      <c r="Q187" s="220">
        <v>0.12966</v>
      </c>
      <c r="R187" s="220">
        <f>Q187*H187</f>
        <v>2.0486279999999999</v>
      </c>
      <c r="S187" s="220">
        <v>0</v>
      </c>
      <c r="T187" s="221">
        <f>S187*H187</f>
        <v>0</v>
      </c>
      <c r="AR187" s="23" t="s">
        <v>141</v>
      </c>
      <c r="AT187" s="23" t="s">
        <v>128</v>
      </c>
      <c r="AU187" s="23" t="s">
        <v>84</v>
      </c>
      <c r="AY187" s="23" t="s">
        <v>127</v>
      </c>
      <c r="BE187" s="222">
        <f>IF(N187="základní",J187,0)</f>
        <v>0</v>
      </c>
      <c r="BF187" s="222">
        <f>IF(N187="snížená",J187,0)</f>
        <v>0</v>
      </c>
      <c r="BG187" s="222">
        <f>IF(N187="zákl. přenesená",J187,0)</f>
        <v>0</v>
      </c>
      <c r="BH187" s="222">
        <f>IF(N187="sníž. přenesená",J187,0)</f>
        <v>0</v>
      </c>
      <c r="BI187" s="222">
        <f>IF(N187="nulová",J187,0)</f>
        <v>0</v>
      </c>
      <c r="BJ187" s="23" t="s">
        <v>82</v>
      </c>
      <c r="BK187" s="222">
        <f>ROUND(I187*H187,2)</f>
        <v>0</v>
      </c>
      <c r="BL187" s="23" t="s">
        <v>141</v>
      </c>
      <c r="BM187" s="23" t="s">
        <v>284</v>
      </c>
    </row>
    <row r="188" s="1" customFormat="1">
      <c r="B188" s="45"/>
      <c r="C188" s="73"/>
      <c r="D188" s="236" t="s">
        <v>172</v>
      </c>
      <c r="E188" s="73"/>
      <c r="F188" s="237" t="s">
        <v>285</v>
      </c>
      <c r="G188" s="73"/>
      <c r="H188" s="73"/>
      <c r="I188" s="183"/>
      <c r="J188" s="73"/>
      <c r="K188" s="73"/>
      <c r="L188" s="71"/>
      <c r="M188" s="238"/>
      <c r="N188" s="46"/>
      <c r="O188" s="46"/>
      <c r="P188" s="46"/>
      <c r="Q188" s="46"/>
      <c r="R188" s="46"/>
      <c r="S188" s="46"/>
      <c r="T188" s="94"/>
      <c r="AT188" s="23" t="s">
        <v>172</v>
      </c>
      <c r="AU188" s="23" t="s">
        <v>84</v>
      </c>
    </row>
    <row r="189" s="11" customFormat="1">
      <c r="B189" s="239"/>
      <c r="C189" s="240"/>
      <c r="D189" s="236" t="s">
        <v>174</v>
      </c>
      <c r="E189" s="241" t="s">
        <v>22</v>
      </c>
      <c r="F189" s="242" t="s">
        <v>175</v>
      </c>
      <c r="G189" s="240"/>
      <c r="H189" s="241" t="s">
        <v>22</v>
      </c>
      <c r="I189" s="243"/>
      <c r="J189" s="240"/>
      <c r="K189" s="240"/>
      <c r="L189" s="244"/>
      <c r="M189" s="245"/>
      <c r="N189" s="246"/>
      <c r="O189" s="246"/>
      <c r="P189" s="246"/>
      <c r="Q189" s="246"/>
      <c r="R189" s="246"/>
      <c r="S189" s="246"/>
      <c r="T189" s="247"/>
      <c r="AT189" s="248" t="s">
        <v>174</v>
      </c>
      <c r="AU189" s="248" t="s">
        <v>84</v>
      </c>
      <c r="AV189" s="11" t="s">
        <v>82</v>
      </c>
      <c r="AW189" s="11" t="s">
        <v>38</v>
      </c>
      <c r="AX189" s="11" t="s">
        <v>74</v>
      </c>
      <c r="AY189" s="248" t="s">
        <v>127</v>
      </c>
    </row>
    <row r="190" s="12" customFormat="1">
      <c r="B190" s="249"/>
      <c r="C190" s="250"/>
      <c r="D190" s="236" t="s">
        <v>174</v>
      </c>
      <c r="E190" s="251" t="s">
        <v>22</v>
      </c>
      <c r="F190" s="252" t="s">
        <v>187</v>
      </c>
      <c r="G190" s="250"/>
      <c r="H190" s="253">
        <v>9.4000000000000004</v>
      </c>
      <c r="I190" s="254"/>
      <c r="J190" s="250"/>
      <c r="K190" s="250"/>
      <c r="L190" s="255"/>
      <c r="M190" s="256"/>
      <c r="N190" s="257"/>
      <c r="O190" s="257"/>
      <c r="P190" s="257"/>
      <c r="Q190" s="257"/>
      <c r="R190" s="257"/>
      <c r="S190" s="257"/>
      <c r="T190" s="258"/>
      <c r="AT190" s="259" t="s">
        <v>174</v>
      </c>
      <c r="AU190" s="259" t="s">
        <v>84</v>
      </c>
      <c r="AV190" s="12" t="s">
        <v>84</v>
      </c>
      <c r="AW190" s="12" t="s">
        <v>38</v>
      </c>
      <c r="AX190" s="12" t="s">
        <v>74</v>
      </c>
      <c r="AY190" s="259" t="s">
        <v>127</v>
      </c>
    </row>
    <row r="191" s="11" customFormat="1">
      <c r="B191" s="239"/>
      <c r="C191" s="240"/>
      <c r="D191" s="236" t="s">
        <v>174</v>
      </c>
      <c r="E191" s="241" t="s">
        <v>22</v>
      </c>
      <c r="F191" s="242" t="s">
        <v>188</v>
      </c>
      <c r="G191" s="240"/>
      <c r="H191" s="241" t="s">
        <v>22</v>
      </c>
      <c r="I191" s="243"/>
      <c r="J191" s="240"/>
      <c r="K191" s="240"/>
      <c r="L191" s="244"/>
      <c r="M191" s="245"/>
      <c r="N191" s="246"/>
      <c r="O191" s="246"/>
      <c r="P191" s="246"/>
      <c r="Q191" s="246"/>
      <c r="R191" s="246"/>
      <c r="S191" s="246"/>
      <c r="T191" s="247"/>
      <c r="AT191" s="248" t="s">
        <v>174</v>
      </c>
      <c r="AU191" s="248" t="s">
        <v>84</v>
      </c>
      <c r="AV191" s="11" t="s">
        <v>82</v>
      </c>
      <c r="AW191" s="11" t="s">
        <v>38</v>
      </c>
      <c r="AX191" s="11" t="s">
        <v>74</v>
      </c>
      <c r="AY191" s="248" t="s">
        <v>127</v>
      </c>
    </row>
    <row r="192" s="12" customFormat="1">
      <c r="B192" s="249"/>
      <c r="C192" s="250"/>
      <c r="D192" s="236" t="s">
        <v>174</v>
      </c>
      <c r="E192" s="251" t="s">
        <v>22</v>
      </c>
      <c r="F192" s="252" t="s">
        <v>189</v>
      </c>
      <c r="G192" s="250"/>
      <c r="H192" s="253">
        <v>6.4000000000000004</v>
      </c>
      <c r="I192" s="254"/>
      <c r="J192" s="250"/>
      <c r="K192" s="250"/>
      <c r="L192" s="255"/>
      <c r="M192" s="256"/>
      <c r="N192" s="257"/>
      <c r="O192" s="257"/>
      <c r="P192" s="257"/>
      <c r="Q192" s="257"/>
      <c r="R192" s="257"/>
      <c r="S192" s="257"/>
      <c r="T192" s="258"/>
      <c r="AT192" s="259" t="s">
        <v>174</v>
      </c>
      <c r="AU192" s="259" t="s">
        <v>84</v>
      </c>
      <c r="AV192" s="12" t="s">
        <v>84</v>
      </c>
      <c r="AW192" s="12" t="s">
        <v>38</v>
      </c>
      <c r="AX192" s="12" t="s">
        <v>74</v>
      </c>
      <c r="AY192" s="259" t="s">
        <v>127</v>
      </c>
    </row>
    <row r="193" s="13" customFormat="1">
      <c r="B193" s="260"/>
      <c r="C193" s="261"/>
      <c r="D193" s="236" t="s">
        <v>174</v>
      </c>
      <c r="E193" s="262" t="s">
        <v>22</v>
      </c>
      <c r="F193" s="263" t="s">
        <v>179</v>
      </c>
      <c r="G193" s="261"/>
      <c r="H193" s="264">
        <v>15.800000000000001</v>
      </c>
      <c r="I193" s="265"/>
      <c r="J193" s="261"/>
      <c r="K193" s="261"/>
      <c r="L193" s="266"/>
      <c r="M193" s="267"/>
      <c r="N193" s="268"/>
      <c r="O193" s="268"/>
      <c r="P193" s="268"/>
      <c r="Q193" s="268"/>
      <c r="R193" s="268"/>
      <c r="S193" s="268"/>
      <c r="T193" s="269"/>
      <c r="AT193" s="270" t="s">
        <v>174</v>
      </c>
      <c r="AU193" s="270" t="s">
        <v>84</v>
      </c>
      <c r="AV193" s="13" t="s">
        <v>141</v>
      </c>
      <c r="AW193" s="13" t="s">
        <v>38</v>
      </c>
      <c r="AX193" s="13" t="s">
        <v>82</v>
      </c>
      <c r="AY193" s="270" t="s">
        <v>127</v>
      </c>
    </row>
    <row r="194" s="1" customFormat="1" ht="25.5" customHeight="1">
      <c r="B194" s="45"/>
      <c r="C194" s="211" t="s">
        <v>286</v>
      </c>
      <c r="D194" s="211" t="s">
        <v>128</v>
      </c>
      <c r="E194" s="212" t="s">
        <v>287</v>
      </c>
      <c r="F194" s="213" t="s">
        <v>288</v>
      </c>
      <c r="G194" s="214" t="s">
        <v>169</v>
      </c>
      <c r="H194" s="215">
        <v>10.4</v>
      </c>
      <c r="I194" s="216"/>
      <c r="J194" s="217">
        <f>ROUND(I194*H194,2)</f>
        <v>0</v>
      </c>
      <c r="K194" s="213" t="s">
        <v>170</v>
      </c>
      <c r="L194" s="71"/>
      <c r="M194" s="218" t="s">
        <v>22</v>
      </c>
      <c r="N194" s="219" t="s">
        <v>45</v>
      </c>
      <c r="O194" s="46"/>
      <c r="P194" s="220">
        <f>O194*H194</f>
        <v>0</v>
      </c>
      <c r="Q194" s="220">
        <v>0.20745</v>
      </c>
      <c r="R194" s="220">
        <f>Q194*H194</f>
        <v>2.1574800000000001</v>
      </c>
      <c r="S194" s="220">
        <v>0</v>
      </c>
      <c r="T194" s="221">
        <f>S194*H194</f>
        <v>0</v>
      </c>
      <c r="AR194" s="23" t="s">
        <v>141</v>
      </c>
      <c r="AT194" s="23" t="s">
        <v>128</v>
      </c>
      <c r="AU194" s="23" t="s">
        <v>84</v>
      </c>
      <c r="AY194" s="23" t="s">
        <v>127</v>
      </c>
      <c r="BE194" s="222">
        <f>IF(N194="základní",J194,0)</f>
        <v>0</v>
      </c>
      <c r="BF194" s="222">
        <f>IF(N194="snížená",J194,0)</f>
        <v>0</v>
      </c>
      <c r="BG194" s="222">
        <f>IF(N194="zákl. přenesená",J194,0)</f>
        <v>0</v>
      </c>
      <c r="BH194" s="222">
        <f>IF(N194="sníž. přenesená",J194,0)</f>
        <v>0</v>
      </c>
      <c r="BI194" s="222">
        <f>IF(N194="nulová",J194,0)</f>
        <v>0</v>
      </c>
      <c r="BJ194" s="23" t="s">
        <v>82</v>
      </c>
      <c r="BK194" s="222">
        <f>ROUND(I194*H194,2)</f>
        <v>0</v>
      </c>
      <c r="BL194" s="23" t="s">
        <v>141</v>
      </c>
      <c r="BM194" s="23" t="s">
        <v>289</v>
      </c>
    </row>
    <row r="195" s="1" customFormat="1">
      <c r="B195" s="45"/>
      <c r="C195" s="73"/>
      <c r="D195" s="236" t="s">
        <v>172</v>
      </c>
      <c r="E195" s="73"/>
      <c r="F195" s="237" t="s">
        <v>285</v>
      </c>
      <c r="G195" s="73"/>
      <c r="H195" s="73"/>
      <c r="I195" s="183"/>
      <c r="J195" s="73"/>
      <c r="K195" s="73"/>
      <c r="L195" s="71"/>
      <c r="M195" s="238"/>
      <c r="N195" s="46"/>
      <c r="O195" s="46"/>
      <c r="P195" s="46"/>
      <c r="Q195" s="46"/>
      <c r="R195" s="46"/>
      <c r="S195" s="46"/>
      <c r="T195" s="94"/>
      <c r="AT195" s="23" t="s">
        <v>172</v>
      </c>
      <c r="AU195" s="23" t="s">
        <v>84</v>
      </c>
    </row>
    <row r="196" s="1" customFormat="1" ht="25.5" customHeight="1">
      <c r="B196" s="45"/>
      <c r="C196" s="211" t="s">
        <v>9</v>
      </c>
      <c r="D196" s="211" t="s">
        <v>128</v>
      </c>
      <c r="E196" s="212" t="s">
        <v>290</v>
      </c>
      <c r="F196" s="213" t="s">
        <v>291</v>
      </c>
      <c r="G196" s="214" t="s">
        <v>169</v>
      </c>
      <c r="H196" s="215">
        <v>15.800000000000001</v>
      </c>
      <c r="I196" s="216"/>
      <c r="J196" s="217">
        <f>ROUND(I196*H196,2)</f>
        <v>0</v>
      </c>
      <c r="K196" s="213" t="s">
        <v>170</v>
      </c>
      <c r="L196" s="71"/>
      <c r="M196" s="218" t="s">
        <v>22</v>
      </c>
      <c r="N196" s="219" t="s">
        <v>45</v>
      </c>
      <c r="O196" s="46"/>
      <c r="P196" s="220">
        <f>O196*H196</f>
        <v>0</v>
      </c>
      <c r="Q196" s="220">
        <v>0.00051000000000000004</v>
      </c>
      <c r="R196" s="220">
        <f>Q196*H196</f>
        <v>0.0080580000000000009</v>
      </c>
      <c r="S196" s="220">
        <v>0</v>
      </c>
      <c r="T196" s="221">
        <f>S196*H196</f>
        <v>0</v>
      </c>
      <c r="AR196" s="23" t="s">
        <v>141</v>
      </c>
      <c r="AT196" s="23" t="s">
        <v>128</v>
      </c>
      <c r="AU196" s="23" t="s">
        <v>84</v>
      </c>
      <c r="AY196" s="23" t="s">
        <v>127</v>
      </c>
      <c r="BE196" s="222">
        <f>IF(N196="základní",J196,0)</f>
        <v>0</v>
      </c>
      <c r="BF196" s="222">
        <f>IF(N196="snížená",J196,0)</f>
        <v>0</v>
      </c>
      <c r="BG196" s="222">
        <f>IF(N196="zákl. přenesená",J196,0)</f>
        <v>0</v>
      </c>
      <c r="BH196" s="222">
        <f>IF(N196="sníž. přenesená",J196,0)</f>
        <v>0</v>
      </c>
      <c r="BI196" s="222">
        <f>IF(N196="nulová",J196,0)</f>
        <v>0</v>
      </c>
      <c r="BJ196" s="23" t="s">
        <v>82</v>
      </c>
      <c r="BK196" s="222">
        <f>ROUND(I196*H196,2)</f>
        <v>0</v>
      </c>
      <c r="BL196" s="23" t="s">
        <v>141</v>
      </c>
      <c r="BM196" s="23" t="s">
        <v>292</v>
      </c>
    </row>
    <row r="197" s="1" customFormat="1" ht="16.5" customHeight="1">
      <c r="B197" s="45"/>
      <c r="C197" s="211" t="s">
        <v>293</v>
      </c>
      <c r="D197" s="211" t="s">
        <v>128</v>
      </c>
      <c r="E197" s="212" t="s">
        <v>294</v>
      </c>
      <c r="F197" s="213" t="s">
        <v>295</v>
      </c>
      <c r="G197" s="214" t="s">
        <v>296</v>
      </c>
      <c r="H197" s="215">
        <v>26.199999999999999</v>
      </c>
      <c r="I197" s="216"/>
      <c r="J197" s="217">
        <f>ROUND(I197*H197,2)</f>
        <v>0</v>
      </c>
      <c r="K197" s="213" t="s">
        <v>170</v>
      </c>
      <c r="L197" s="71"/>
      <c r="M197" s="218" t="s">
        <v>22</v>
      </c>
      <c r="N197" s="219" t="s">
        <v>45</v>
      </c>
      <c r="O197" s="46"/>
      <c r="P197" s="220">
        <f>O197*H197</f>
        <v>0</v>
      </c>
      <c r="Q197" s="220">
        <v>0.0035999999999999999</v>
      </c>
      <c r="R197" s="220">
        <f>Q197*H197</f>
        <v>0.094320000000000001</v>
      </c>
      <c r="S197" s="220">
        <v>0</v>
      </c>
      <c r="T197" s="221">
        <f>S197*H197</f>
        <v>0</v>
      </c>
      <c r="AR197" s="23" t="s">
        <v>141</v>
      </c>
      <c r="AT197" s="23" t="s">
        <v>128</v>
      </c>
      <c r="AU197" s="23" t="s">
        <v>84</v>
      </c>
      <c r="AY197" s="23" t="s">
        <v>127</v>
      </c>
      <c r="BE197" s="222">
        <f>IF(N197="základní",J197,0)</f>
        <v>0</v>
      </c>
      <c r="BF197" s="222">
        <f>IF(N197="snížená",J197,0)</f>
        <v>0</v>
      </c>
      <c r="BG197" s="222">
        <f>IF(N197="zákl. přenesená",J197,0)</f>
        <v>0</v>
      </c>
      <c r="BH197" s="222">
        <f>IF(N197="sníž. přenesená",J197,0)</f>
        <v>0</v>
      </c>
      <c r="BI197" s="222">
        <f>IF(N197="nulová",J197,0)</f>
        <v>0</v>
      </c>
      <c r="BJ197" s="23" t="s">
        <v>82</v>
      </c>
      <c r="BK197" s="222">
        <f>ROUND(I197*H197,2)</f>
        <v>0</v>
      </c>
      <c r="BL197" s="23" t="s">
        <v>141</v>
      </c>
      <c r="BM197" s="23" t="s">
        <v>297</v>
      </c>
    </row>
    <row r="198" s="1" customFormat="1">
      <c r="B198" s="45"/>
      <c r="C198" s="73"/>
      <c r="D198" s="236" t="s">
        <v>172</v>
      </c>
      <c r="E198" s="73"/>
      <c r="F198" s="237" t="s">
        <v>298</v>
      </c>
      <c r="G198" s="73"/>
      <c r="H198" s="73"/>
      <c r="I198" s="183"/>
      <c r="J198" s="73"/>
      <c r="K198" s="73"/>
      <c r="L198" s="71"/>
      <c r="M198" s="238"/>
      <c r="N198" s="46"/>
      <c r="O198" s="46"/>
      <c r="P198" s="46"/>
      <c r="Q198" s="46"/>
      <c r="R198" s="46"/>
      <c r="S198" s="46"/>
      <c r="T198" s="94"/>
      <c r="AT198" s="23" t="s">
        <v>172</v>
      </c>
      <c r="AU198" s="23" t="s">
        <v>84</v>
      </c>
    </row>
    <row r="199" s="11" customFormat="1">
      <c r="B199" s="239"/>
      <c r="C199" s="240"/>
      <c r="D199" s="236" t="s">
        <v>174</v>
      </c>
      <c r="E199" s="241" t="s">
        <v>22</v>
      </c>
      <c r="F199" s="242" t="s">
        <v>299</v>
      </c>
      <c r="G199" s="240"/>
      <c r="H199" s="241" t="s">
        <v>22</v>
      </c>
      <c r="I199" s="243"/>
      <c r="J199" s="240"/>
      <c r="K199" s="240"/>
      <c r="L199" s="244"/>
      <c r="M199" s="245"/>
      <c r="N199" s="246"/>
      <c r="O199" s="246"/>
      <c r="P199" s="246"/>
      <c r="Q199" s="246"/>
      <c r="R199" s="246"/>
      <c r="S199" s="246"/>
      <c r="T199" s="247"/>
      <c r="AT199" s="248" t="s">
        <v>174</v>
      </c>
      <c r="AU199" s="248" t="s">
        <v>84</v>
      </c>
      <c r="AV199" s="11" t="s">
        <v>82</v>
      </c>
      <c r="AW199" s="11" t="s">
        <v>38</v>
      </c>
      <c r="AX199" s="11" t="s">
        <v>74</v>
      </c>
      <c r="AY199" s="248" t="s">
        <v>127</v>
      </c>
    </row>
    <row r="200" s="12" customFormat="1">
      <c r="B200" s="249"/>
      <c r="C200" s="250"/>
      <c r="D200" s="236" t="s">
        <v>174</v>
      </c>
      <c r="E200" s="251" t="s">
        <v>22</v>
      </c>
      <c r="F200" s="252" t="s">
        <v>300</v>
      </c>
      <c r="G200" s="250"/>
      <c r="H200" s="253">
        <v>15.6</v>
      </c>
      <c r="I200" s="254"/>
      <c r="J200" s="250"/>
      <c r="K200" s="250"/>
      <c r="L200" s="255"/>
      <c r="M200" s="256"/>
      <c r="N200" s="257"/>
      <c r="O200" s="257"/>
      <c r="P200" s="257"/>
      <c r="Q200" s="257"/>
      <c r="R200" s="257"/>
      <c r="S200" s="257"/>
      <c r="T200" s="258"/>
      <c r="AT200" s="259" t="s">
        <v>174</v>
      </c>
      <c r="AU200" s="259" t="s">
        <v>84</v>
      </c>
      <c r="AV200" s="12" t="s">
        <v>84</v>
      </c>
      <c r="AW200" s="12" t="s">
        <v>38</v>
      </c>
      <c r="AX200" s="12" t="s">
        <v>74</v>
      </c>
      <c r="AY200" s="259" t="s">
        <v>127</v>
      </c>
    </row>
    <row r="201" s="11" customFormat="1">
      <c r="B201" s="239"/>
      <c r="C201" s="240"/>
      <c r="D201" s="236" t="s">
        <v>174</v>
      </c>
      <c r="E201" s="241" t="s">
        <v>22</v>
      </c>
      <c r="F201" s="242" t="s">
        <v>188</v>
      </c>
      <c r="G201" s="240"/>
      <c r="H201" s="241" t="s">
        <v>22</v>
      </c>
      <c r="I201" s="243"/>
      <c r="J201" s="240"/>
      <c r="K201" s="240"/>
      <c r="L201" s="244"/>
      <c r="M201" s="245"/>
      <c r="N201" s="246"/>
      <c r="O201" s="246"/>
      <c r="P201" s="246"/>
      <c r="Q201" s="246"/>
      <c r="R201" s="246"/>
      <c r="S201" s="246"/>
      <c r="T201" s="247"/>
      <c r="AT201" s="248" t="s">
        <v>174</v>
      </c>
      <c r="AU201" s="248" t="s">
        <v>84</v>
      </c>
      <c r="AV201" s="11" t="s">
        <v>82</v>
      </c>
      <c r="AW201" s="11" t="s">
        <v>38</v>
      </c>
      <c r="AX201" s="11" t="s">
        <v>74</v>
      </c>
      <c r="AY201" s="248" t="s">
        <v>127</v>
      </c>
    </row>
    <row r="202" s="12" customFormat="1">
      <c r="B202" s="249"/>
      <c r="C202" s="250"/>
      <c r="D202" s="236" t="s">
        <v>174</v>
      </c>
      <c r="E202" s="251" t="s">
        <v>22</v>
      </c>
      <c r="F202" s="252" t="s">
        <v>301</v>
      </c>
      <c r="G202" s="250"/>
      <c r="H202" s="253">
        <v>10.6</v>
      </c>
      <c r="I202" s="254"/>
      <c r="J202" s="250"/>
      <c r="K202" s="250"/>
      <c r="L202" s="255"/>
      <c r="M202" s="256"/>
      <c r="N202" s="257"/>
      <c r="O202" s="257"/>
      <c r="P202" s="257"/>
      <c r="Q202" s="257"/>
      <c r="R202" s="257"/>
      <c r="S202" s="257"/>
      <c r="T202" s="258"/>
      <c r="AT202" s="259" t="s">
        <v>174</v>
      </c>
      <c r="AU202" s="259" t="s">
        <v>84</v>
      </c>
      <c r="AV202" s="12" t="s">
        <v>84</v>
      </c>
      <c r="AW202" s="12" t="s">
        <v>38</v>
      </c>
      <c r="AX202" s="12" t="s">
        <v>74</v>
      </c>
      <c r="AY202" s="259" t="s">
        <v>127</v>
      </c>
    </row>
    <row r="203" s="13" customFormat="1">
      <c r="B203" s="260"/>
      <c r="C203" s="261"/>
      <c r="D203" s="236" t="s">
        <v>174</v>
      </c>
      <c r="E203" s="262" t="s">
        <v>22</v>
      </c>
      <c r="F203" s="263" t="s">
        <v>179</v>
      </c>
      <c r="G203" s="261"/>
      <c r="H203" s="264">
        <v>26.199999999999999</v>
      </c>
      <c r="I203" s="265"/>
      <c r="J203" s="261"/>
      <c r="K203" s="261"/>
      <c r="L203" s="266"/>
      <c r="M203" s="267"/>
      <c r="N203" s="268"/>
      <c r="O203" s="268"/>
      <c r="P203" s="268"/>
      <c r="Q203" s="268"/>
      <c r="R203" s="268"/>
      <c r="S203" s="268"/>
      <c r="T203" s="269"/>
      <c r="AT203" s="270" t="s">
        <v>174</v>
      </c>
      <c r="AU203" s="270" t="s">
        <v>84</v>
      </c>
      <c r="AV203" s="13" t="s">
        <v>141</v>
      </c>
      <c r="AW203" s="13" t="s">
        <v>38</v>
      </c>
      <c r="AX203" s="13" t="s">
        <v>82</v>
      </c>
      <c r="AY203" s="270" t="s">
        <v>127</v>
      </c>
    </row>
    <row r="204" s="9" customFormat="1" ht="29.88" customHeight="1">
      <c r="B204" s="197"/>
      <c r="C204" s="198"/>
      <c r="D204" s="199" t="s">
        <v>73</v>
      </c>
      <c r="E204" s="234" t="s">
        <v>223</v>
      </c>
      <c r="F204" s="234" t="s">
        <v>302</v>
      </c>
      <c r="G204" s="198"/>
      <c r="H204" s="198"/>
      <c r="I204" s="201"/>
      <c r="J204" s="235">
        <f>BK204</f>
        <v>0</v>
      </c>
      <c r="K204" s="198"/>
      <c r="L204" s="203"/>
      <c r="M204" s="204"/>
      <c r="N204" s="205"/>
      <c r="O204" s="205"/>
      <c r="P204" s="206">
        <f>SUM(P205:P211)</f>
        <v>0</v>
      </c>
      <c r="Q204" s="205"/>
      <c r="R204" s="206">
        <f>SUM(R205:R211)</f>
        <v>0</v>
      </c>
      <c r="S204" s="205"/>
      <c r="T204" s="207">
        <f>SUM(T205:T211)</f>
        <v>0</v>
      </c>
      <c r="AR204" s="208" t="s">
        <v>82</v>
      </c>
      <c r="AT204" s="209" t="s">
        <v>73</v>
      </c>
      <c r="AU204" s="209" t="s">
        <v>82</v>
      </c>
      <c r="AY204" s="208" t="s">
        <v>127</v>
      </c>
      <c r="BK204" s="210">
        <f>SUM(BK205:BK211)</f>
        <v>0</v>
      </c>
    </row>
    <row r="205" s="1" customFormat="1" ht="25.5" customHeight="1">
      <c r="B205" s="45"/>
      <c r="C205" s="211" t="s">
        <v>303</v>
      </c>
      <c r="D205" s="211" t="s">
        <v>128</v>
      </c>
      <c r="E205" s="212" t="s">
        <v>304</v>
      </c>
      <c r="F205" s="213" t="s">
        <v>305</v>
      </c>
      <c r="G205" s="214" t="s">
        <v>296</v>
      </c>
      <c r="H205" s="215">
        <v>26.199999999999999</v>
      </c>
      <c r="I205" s="216"/>
      <c r="J205" s="217">
        <f>ROUND(I205*H205,2)</f>
        <v>0</v>
      </c>
      <c r="K205" s="213" t="s">
        <v>170</v>
      </c>
      <c r="L205" s="71"/>
      <c r="M205" s="218" t="s">
        <v>22</v>
      </c>
      <c r="N205" s="219" t="s">
        <v>45</v>
      </c>
      <c r="O205" s="46"/>
      <c r="P205" s="220">
        <f>O205*H205</f>
        <v>0</v>
      </c>
      <c r="Q205" s="220">
        <v>0</v>
      </c>
      <c r="R205" s="220">
        <f>Q205*H205</f>
        <v>0</v>
      </c>
      <c r="S205" s="220">
        <v>0</v>
      </c>
      <c r="T205" s="221">
        <f>S205*H205</f>
        <v>0</v>
      </c>
      <c r="AR205" s="23" t="s">
        <v>141</v>
      </c>
      <c r="AT205" s="23" t="s">
        <v>128</v>
      </c>
      <c r="AU205" s="23" t="s">
        <v>84</v>
      </c>
      <c r="AY205" s="23" t="s">
        <v>127</v>
      </c>
      <c r="BE205" s="222">
        <f>IF(N205="základní",J205,0)</f>
        <v>0</v>
      </c>
      <c r="BF205" s="222">
        <f>IF(N205="snížená",J205,0)</f>
        <v>0</v>
      </c>
      <c r="BG205" s="222">
        <f>IF(N205="zákl. přenesená",J205,0)</f>
        <v>0</v>
      </c>
      <c r="BH205" s="222">
        <f>IF(N205="sníž. přenesená",J205,0)</f>
        <v>0</v>
      </c>
      <c r="BI205" s="222">
        <f>IF(N205="nulová",J205,0)</f>
        <v>0</v>
      </c>
      <c r="BJ205" s="23" t="s">
        <v>82</v>
      </c>
      <c r="BK205" s="222">
        <f>ROUND(I205*H205,2)</f>
        <v>0</v>
      </c>
      <c r="BL205" s="23" t="s">
        <v>141</v>
      </c>
      <c r="BM205" s="23" t="s">
        <v>306</v>
      </c>
    </row>
    <row r="206" s="1" customFormat="1">
      <c r="B206" s="45"/>
      <c r="C206" s="73"/>
      <c r="D206" s="236" t="s">
        <v>172</v>
      </c>
      <c r="E206" s="73"/>
      <c r="F206" s="237" t="s">
        <v>307</v>
      </c>
      <c r="G206" s="73"/>
      <c r="H206" s="73"/>
      <c r="I206" s="183"/>
      <c r="J206" s="73"/>
      <c r="K206" s="73"/>
      <c r="L206" s="71"/>
      <c r="M206" s="238"/>
      <c r="N206" s="46"/>
      <c r="O206" s="46"/>
      <c r="P206" s="46"/>
      <c r="Q206" s="46"/>
      <c r="R206" s="46"/>
      <c r="S206" s="46"/>
      <c r="T206" s="94"/>
      <c r="AT206" s="23" t="s">
        <v>172</v>
      </c>
      <c r="AU206" s="23" t="s">
        <v>84</v>
      </c>
    </row>
    <row r="207" s="11" customFormat="1">
      <c r="B207" s="239"/>
      <c r="C207" s="240"/>
      <c r="D207" s="236" t="s">
        <v>174</v>
      </c>
      <c r="E207" s="241" t="s">
        <v>22</v>
      </c>
      <c r="F207" s="242" t="s">
        <v>175</v>
      </c>
      <c r="G207" s="240"/>
      <c r="H207" s="241" t="s">
        <v>22</v>
      </c>
      <c r="I207" s="243"/>
      <c r="J207" s="240"/>
      <c r="K207" s="240"/>
      <c r="L207" s="244"/>
      <c r="M207" s="245"/>
      <c r="N207" s="246"/>
      <c r="O207" s="246"/>
      <c r="P207" s="246"/>
      <c r="Q207" s="246"/>
      <c r="R207" s="246"/>
      <c r="S207" s="246"/>
      <c r="T207" s="247"/>
      <c r="AT207" s="248" t="s">
        <v>174</v>
      </c>
      <c r="AU207" s="248" t="s">
        <v>84</v>
      </c>
      <c r="AV207" s="11" t="s">
        <v>82</v>
      </c>
      <c r="AW207" s="11" t="s">
        <v>38</v>
      </c>
      <c r="AX207" s="11" t="s">
        <v>74</v>
      </c>
      <c r="AY207" s="248" t="s">
        <v>127</v>
      </c>
    </row>
    <row r="208" s="12" customFormat="1">
      <c r="B208" s="249"/>
      <c r="C208" s="250"/>
      <c r="D208" s="236" t="s">
        <v>174</v>
      </c>
      <c r="E208" s="251" t="s">
        <v>22</v>
      </c>
      <c r="F208" s="252" t="s">
        <v>300</v>
      </c>
      <c r="G208" s="250"/>
      <c r="H208" s="253">
        <v>15.6</v>
      </c>
      <c r="I208" s="254"/>
      <c r="J208" s="250"/>
      <c r="K208" s="250"/>
      <c r="L208" s="255"/>
      <c r="M208" s="256"/>
      <c r="N208" s="257"/>
      <c r="O208" s="257"/>
      <c r="P208" s="257"/>
      <c r="Q208" s="257"/>
      <c r="R208" s="257"/>
      <c r="S208" s="257"/>
      <c r="T208" s="258"/>
      <c r="AT208" s="259" t="s">
        <v>174</v>
      </c>
      <c r="AU208" s="259" t="s">
        <v>84</v>
      </c>
      <c r="AV208" s="12" t="s">
        <v>84</v>
      </c>
      <c r="AW208" s="12" t="s">
        <v>38</v>
      </c>
      <c r="AX208" s="12" t="s">
        <v>74</v>
      </c>
      <c r="AY208" s="259" t="s">
        <v>127</v>
      </c>
    </row>
    <row r="209" s="11" customFormat="1">
      <c r="B209" s="239"/>
      <c r="C209" s="240"/>
      <c r="D209" s="236" t="s">
        <v>174</v>
      </c>
      <c r="E209" s="241" t="s">
        <v>22</v>
      </c>
      <c r="F209" s="242" t="s">
        <v>177</v>
      </c>
      <c r="G209" s="240"/>
      <c r="H209" s="241" t="s">
        <v>22</v>
      </c>
      <c r="I209" s="243"/>
      <c r="J209" s="240"/>
      <c r="K209" s="240"/>
      <c r="L209" s="244"/>
      <c r="M209" s="245"/>
      <c r="N209" s="246"/>
      <c r="O209" s="246"/>
      <c r="P209" s="246"/>
      <c r="Q209" s="246"/>
      <c r="R209" s="246"/>
      <c r="S209" s="246"/>
      <c r="T209" s="247"/>
      <c r="AT209" s="248" t="s">
        <v>174</v>
      </c>
      <c r="AU209" s="248" t="s">
        <v>84</v>
      </c>
      <c r="AV209" s="11" t="s">
        <v>82</v>
      </c>
      <c r="AW209" s="11" t="s">
        <v>38</v>
      </c>
      <c r="AX209" s="11" t="s">
        <v>74</v>
      </c>
      <c r="AY209" s="248" t="s">
        <v>127</v>
      </c>
    </row>
    <row r="210" s="12" customFormat="1">
      <c r="B210" s="249"/>
      <c r="C210" s="250"/>
      <c r="D210" s="236" t="s">
        <v>174</v>
      </c>
      <c r="E210" s="251" t="s">
        <v>22</v>
      </c>
      <c r="F210" s="252" t="s">
        <v>301</v>
      </c>
      <c r="G210" s="250"/>
      <c r="H210" s="253">
        <v>10.6</v>
      </c>
      <c r="I210" s="254"/>
      <c r="J210" s="250"/>
      <c r="K210" s="250"/>
      <c r="L210" s="255"/>
      <c r="M210" s="256"/>
      <c r="N210" s="257"/>
      <c r="O210" s="257"/>
      <c r="P210" s="257"/>
      <c r="Q210" s="257"/>
      <c r="R210" s="257"/>
      <c r="S210" s="257"/>
      <c r="T210" s="258"/>
      <c r="AT210" s="259" t="s">
        <v>174</v>
      </c>
      <c r="AU210" s="259" t="s">
        <v>84</v>
      </c>
      <c r="AV210" s="12" t="s">
        <v>84</v>
      </c>
      <c r="AW210" s="12" t="s">
        <v>38</v>
      </c>
      <c r="AX210" s="12" t="s">
        <v>74</v>
      </c>
      <c r="AY210" s="259" t="s">
        <v>127</v>
      </c>
    </row>
    <row r="211" s="13" customFormat="1">
      <c r="B211" s="260"/>
      <c r="C211" s="261"/>
      <c r="D211" s="236" t="s">
        <v>174</v>
      </c>
      <c r="E211" s="262" t="s">
        <v>22</v>
      </c>
      <c r="F211" s="263" t="s">
        <v>179</v>
      </c>
      <c r="G211" s="261"/>
      <c r="H211" s="264">
        <v>26.199999999999999</v>
      </c>
      <c r="I211" s="265"/>
      <c r="J211" s="261"/>
      <c r="K211" s="261"/>
      <c r="L211" s="266"/>
      <c r="M211" s="267"/>
      <c r="N211" s="268"/>
      <c r="O211" s="268"/>
      <c r="P211" s="268"/>
      <c r="Q211" s="268"/>
      <c r="R211" s="268"/>
      <c r="S211" s="268"/>
      <c r="T211" s="269"/>
      <c r="AT211" s="270" t="s">
        <v>174</v>
      </c>
      <c r="AU211" s="270" t="s">
        <v>84</v>
      </c>
      <c r="AV211" s="13" t="s">
        <v>141</v>
      </c>
      <c r="AW211" s="13" t="s">
        <v>38</v>
      </c>
      <c r="AX211" s="13" t="s">
        <v>82</v>
      </c>
      <c r="AY211" s="270" t="s">
        <v>127</v>
      </c>
    </row>
    <row r="212" s="9" customFormat="1" ht="29.88" customHeight="1">
      <c r="B212" s="197"/>
      <c r="C212" s="198"/>
      <c r="D212" s="199" t="s">
        <v>73</v>
      </c>
      <c r="E212" s="234" t="s">
        <v>308</v>
      </c>
      <c r="F212" s="234" t="s">
        <v>309</v>
      </c>
      <c r="G212" s="198"/>
      <c r="H212" s="198"/>
      <c r="I212" s="201"/>
      <c r="J212" s="235">
        <f>BK212</f>
        <v>0</v>
      </c>
      <c r="K212" s="198"/>
      <c r="L212" s="203"/>
      <c r="M212" s="204"/>
      <c r="N212" s="205"/>
      <c r="O212" s="205"/>
      <c r="P212" s="206">
        <f>SUM(P213:P225)</f>
        <v>0</v>
      </c>
      <c r="Q212" s="205"/>
      <c r="R212" s="206">
        <f>SUM(R213:R225)</f>
        <v>0</v>
      </c>
      <c r="S212" s="205"/>
      <c r="T212" s="207">
        <f>SUM(T213:T225)</f>
        <v>0</v>
      </c>
      <c r="AR212" s="208" t="s">
        <v>82</v>
      </c>
      <c r="AT212" s="209" t="s">
        <v>73</v>
      </c>
      <c r="AU212" s="209" t="s">
        <v>82</v>
      </c>
      <c r="AY212" s="208" t="s">
        <v>127</v>
      </c>
      <c r="BK212" s="210">
        <f>SUM(BK213:BK225)</f>
        <v>0</v>
      </c>
    </row>
    <row r="213" s="1" customFormat="1" ht="25.5" customHeight="1">
      <c r="B213" s="45"/>
      <c r="C213" s="211" t="s">
        <v>310</v>
      </c>
      <c r="D213" s="211" t="s">
        <v>128</v>
      </c>
      <c r="E213" s="212" t="s">
        <v>311</v>
      </c>
      <c r="F213" s="213" t="s">
        <v>312</v>
      </c>
      <c r="G213" s="214" t="s">
        <v>226</v>
      </c>
      <c r="H213" s="215">
        <v>11.926</v>
      </c>
      <c r="I213" s="216"/>
      <c r="J213" s="217">
        <f>ROUND(I213*H213,2)</f>
        <v>0</v>
      </c>
      <c r="K213" s="213" t="s">
        <v>170</v>
      </c>
      <c r="L213" s="71"/>
      <c r="M213" s="218" t="s">
        <v>22</v>
      </c>
      <c r="N213" s="219" t="s">
        <v>45</v>
      </c>
      <c r="O213" s="46"/>
      <c r="P213" s="220">
        <f>O213*H213</f>
        <v>0</v>
      </c>
      <c r="Q213" s="220">
        <v>0</v>
      </c>
      <c r="R213" s="220">
        <f>Q213*H213</f>
        <v>0</v>
      </c>
      <c r="S213" s="220">
        <v>0</v>
      </c>
      <c r="T213" s="221">
        <f>S213*H213</f>
        <v>0</v>
      </c>
      <c r="AR213" s="23" t="s">
        <v>141</v>
      </c>
      <c r="AT213" s="23" t="s">
        <v>128</v>
      </c>
      <c r="AU213" s="23" t="s">
        <v>84</v>
      </c>
      <c r="AY213" s="23" t="s">
        <v>127</v>
      </c>
      <c r="BE213" s="222">
        <f>IF(N213="základní",J213,0)</f>
        <v>0</v>
      </c>
      <c r="BF213" s="222">
        <f>IF(N213="snížená",J213,0)</f>
        <v>0</v>
      </c>
      <c r="BG213" s="222">
        <f>IF(N213="zákl. přenesená",J213,0)</f>
        <v>0</v>
      </c>
      <c r="BH213" s="222">
        <f>IF(N213="sníž. přenesená",J213,0)</f>
        <v>0</v>
      </c>
      <c r="BI213" s="222">
        <f>IF(N213="nulová",J213,0)</f>
        <v>0</v>
      </c>
      <c r="BJ213" s="23" t="s">
        <v>82</v>
      </c>
      <c r="BK213" s="222">
        <f>ROUND(I213*H213,2)</f>
        <v>0</v>
      </c>
      <c r="BL213" s="23" t="s">
        <v>141</v>
      </c>
      <c r="BM213" s="23" t="s">
        <v>313</v>
      </c>
    </row>
    <row r="214" s="1" customFormat="1">
      <c r="B214" s="45"/>
      <c r="C214" s="73"/>
      <c r="D214" s="236" t="s">
        <v>172</v>
      </c>
      <c r="E214" s="73"/>
      <c r="F214" s="237" t="s">
        <v>314</v>
      </c>
      <c r="G214" s="73"/>
      <c r="H214" s="73"/>
      <c r="I214" s="183"/>
      <c r="J214" s="73"/>
      <c r="K214" s="73"/>
      <c r="L214" s="71"/>
      <c r="M214" s="238"/>
      <c r="N214" s="46"/>
      <c r="O214" s="46"/>
      <c r="P214" s="46"/>
      <c r="Q214" s="46"/>
      <c r="R214" s="46"/>
      <c r="S214" s="46"/>
      <c r="T214" s="94"/>
      <c r="AT214" s="23" t="s">
        <v>172</v>
      </c>
      <c r="AU214" s="23" t="s">
        <v>84</v>
      </c>
    </row>
    <row r="215" s="1" customFormat="1" ht="25.5" customHeight="1">
      <c r="B215" s="45"/>
      <c r="C215" s="211" t="s">
        <v>315</v>
      </c>
      <c r="D215" s="211" t="s">
        <v>128</v>
      </c>
      <c r="E215" s="212" t="s">
        <v>316</v>
      </c>
      <c r="F215" s="213" t="s">
        <v>317</v>
      </c>
      <c r="G215" s="214" t="s">
        <v>226</v>
      </c>
      <c r="H215" s="215">
        <v>405.48399999999998</v>
      </c>
      <c r="I215" s="216"/>
      <c r="J215" s="217">
        <f>ROUND(I215*H215,2)</f>
        <v>0</v>
      </c>
      <c r="K215" s="213" t="s">
        <v>170</v>
      </c>
      <c r="L215" s="71"/>
      <c r="M215" s="218" t="s">
        <v>22</v>
      </c>
      <c r="N215" s="219" t="s">
        <v>45</v>
      </c>
      <c r="O215" s="46"/>
      <c r="P215" s="220">
        <f>O215*H215</f>
        <v>0</v>
      </c>
      <c r="Q215" s="220">
        <v>0</v>
      </c>
      <c r="R215" s="220">
        <f>Q215*H215</f>
        <v>0</v>
      </c>
      <c r="S215" s="220">
        <v>0</v>
      </c>
      <c r="T215" s="221">
        <f>S215*H215</f>
        <v>0</v>
      </c>
      <c r="AR215" s="23" t="s">
        <v>141</v>
      </c>
      <c r="AT215" s="23" t="s">
        <v>128</v>
      </c>
      <c r="AU215" s="23" t="s">
        <v>84</v>
      </c>
      <c r="AY215" s="23" t="s">
        <v>127</v>
      </c>
      <c r="BE215" s="222">
        <f>IF(N215="základní",J215,0)</f>
        <v>0</v>
      </c>
      <c r="BF215" s="222">
        <f>IF(N215="snížená",J215,0)</f>
        <v>0</v>
      </c>
      <c r="BG215" s="222">
        <f>IF(N215="zákl. přenesená",J215,0)</f>
        <v>0</v>
      </c>
      <c r="BH215" s="222">
        <f>IF(N215="sníž. přenesená",J215,0)</f>
        <v>0</v>
      </c>
      <c r="BI215" s="222">
        <f>IF(N215="nulová",J215,0)</f>
        <v>0</v>
      </c>
      <c r="BJ215" s="23" t="s">
        <v>82</v>
      </c>
      <c r="BK215" s="222">
        <f>ROUND(I215*H215,2)</f>
        <v>0</v>
      </c>
      <c r="BL215" s="23" t="s">
        <v>141</v>
      </c>
      <c r="BM215" s="23" t="s">
        <v>318</v>
      </c>
    </row>
    <row r="216" s="1" customFormat="1">
      <c r="B216" s="45"/>
      <c r="C216" s="73"/>
      <c r="D216" s="236" t="s">
        <v>172</v>
      </c>
      <c r="E216" s="73"/>
      <c r="F216" s="237" t="s">
        <v>314</v>
      </c>
      <c r="G216" s="73"/>
      <c r="H216" s="73"/>
      <c r="I216" s="183"/>
      <c r="J216" s="73"/>
      <c r="K216" s="73"/>
      <c r="L216" s="71"/>
      <c r="M216" s="238"/>
      <c r="N216" s="46"/>
      <c r="O216" s="46"/>
      <c r="P216" s="46"/>
      <c r="Q216" s="46"/>
      <c r="R216" s="46"/>
      <c r="S216" s="46"/>
      <c r="T216" s="94"/>
      <c r="AT216" s="23" t="s">
        <v>172</v>
      </c>
      <c r="AU216" s="23" t="s">
        <v>84</v>
      </c>
    </row>
    <row r="217" s="12" customFormat="1">
      <c r="B217" s="249"/>
      <c r="C217" s="250"/>
      <c r="D217" s="236" t="s">
        <v>174</v>
      </c>
      <c r="E217" s="251" t="s">
        <v>22</v>
      </c>
      <c r="F217" s="252" t="s">
        <v>319</v>
      </c>
      <c r="G217" s="250"/>
      <c r="H217" s="253">
        <v>405.48399999999998</v>
      </c>
      <c r="I217" s="254"/>
      <c r="J217" s="250"/>
      <c r="K217" s="250"/>
      <c r="L217" s="255"/>
      <c r="M217" s="256"/>
      <c r="N217" s="257"/>
      <c r="O217" s="257"/>
      <c r="P217" s="257"/>
      <c r="Q217" s="257"/>
      <c r="R217" s="257"/>
      <c r="S217" s="257"/>
      <c r="T217" s="258"/>
      <c r="AT217" s="259" t="s">
        <v>174</v>
      </c>
      <c r="AU217" s="259" t="s">
        <v>84</v>
      </c>
      <c r="AV217" s="12" t="s">
        <v>84</v>
      </c>
      <c r="AW217" s="12" t="s">
        <v>38</v>
      </c>
      <c r="AX217" s="12" t="s">
        <v>74</v>
      </c>
      <c r="AY217" s="259" t="s">
        <v>127</v>
      </c>
    </row>
    <row r="218" s="13" customFormat="1">
      <c r="B218" s="260"/>
      <c r="C218" s="261"/>
      <c r="D218" s="236" t="s">
        <v>174</v>
      </c>
      <c r="E218" s="262" t="s">
        <v>22</v>
      </c>
      <c r="F218" s="263" t="s">
        <v>179</v>
      </c>
      <c r="G218" s="261"/>
      <c r="H218" s="264">
        <v>405.48399999999998</v>
      </c>
      <c r="I218" s="265"/>
      <c r="J218" s="261"/>
      <c r="K218" s="261"/>
      <c r="L218" s="266"/>
      <c r="M218" s="267"/>
      <c r="N218" s="268"/>
      <c r="O218" s="268"/>
      <c r="P218" s="268"/>
      <c r="Q218" s="268"/>
      <c r="R218" s="268"/>
      <c r="S218" s="268"/>
      <c r="T218" s="269"/>
      <c r="AT218" s="270" t="s">
        <v>174</v>
      </c>
      <c r="AU218" s="270" t="s">
        <v>84</v>
      </c>
      <c r="AV218" s="13" t="s">
        <v>141</v>
      </c>
      <c r="AW218" s="13" t="s">
        <v>38</v>
      </c>
      <c r="AX218" s="13" t="s">
        <v>82</v>
      </c>
      <c r="AY218" s="270" t="s">
        <v>127</v>
      </c>
    </row>
    <row r="219" s="1" customFormat="1" ht="25.5" customHeight="1">
      <c r="B219" s="45"/>
      <c r="C219" s="211" t="s">
        <v>320</v>
      </c>
      <c r="D219" s="211" t="s">
        <v>128</v>
      </c>
      <c r="E219" s="212" t="s">
        <v>321</v>
      </c>
      <c r="F219" s="213" t="s">
        <v>322</v>
      </c>
      <c r="G219" s="214" t="s">
        <v>226</v>
      </c>
      <c r="H219" s="215">
        <v>6.1619999999999999</v>
      </c>
      <c r="I219" s="216"/>
      <c r="J219" s="217">
        <f>ROUND(I219*H219,2)</f>
        <v>0</v>
      </c>
      <c r="K219" s="213" t="s">
        <v>170</v>
      </c>
      <c r="L219" s="71"/>
      <c r="M219" s="218" t="s">
        <v>22</v>
      </c>
      <c r="N219" s="219" t="s">
        <v>45</v>
      </c>
      <c r="O219" s="46"/>
      <c r="P219" s="220">
        <f>O219*H219</f>
        <v>0</v>
      </c>
      <c r="Q219" s="220">
        <v>0</v>
      </c>
      <c r="R219" s="220">
        <f>Q219*H219</f>
        <v>0</v>
      </c>
      <c r="S219" s="220">
        <v>0</v>
      </c>
      <c r="T219" s="221">
        <f>S219*H219</f>
        <v>0</v>
      </c>
      <c r="AR219" s="23" t="s">
        <v>141</v>
      </c>
      <c r="AT219" s="23" t="s">
        <v>128</v>
      </c>
      <c r="AU219" s="23" t="s">
        <v>84</v>
      </c>
      <c r="AY219" s="23" t="s">
        <v>127</v>
      </c>
      <c r="BE219" s="222">
        <f>IF(N219="základní",J219,0)</f>
        <v>0</v>
      </c>
      <c r="BF219" s="222">
        <f>IF(N219="snížená",J219,0)</f>
        <v>0</v>
      </c>
      <c r="BG219" s="222">
        <f>IF(N219="zákl. přenesená",J219,0)</f>
        <v>0</v>
      </c>
      <c r="BH219" s="222">
        <f>IF(N219="sníž. přenesená",J219,0)</f>
        <v>0</v>
      </c>
      <c r="BI219" s="222">
        <f>IF(N219="nulová",J219,0)</f>
        <v>0</v>
      </c>
      <c r="BJ219" s="23" t="s">
        <v>82</v>
      </c>
      <c r="BK219" s="222">
        <f>ROUND(I219*H219,2)</f>
        <v>0</v>
      </c>
      <c r="BL219" s="23" t="s">
        <v>141</v>
      </c>
      <c r="BM219" s="23" t="s">
        <v>323</v>
      </c>
    </row>
    <row r="220" s="1" customFormat="1">
      <c r="B220" s="45"/>
      <c r="C220" s="73"/>
      <c r="D220" s="236" t="s">
        <v>172</v>
      </c>
      <c r="E220" s="73"/>
      <c r="F220" s="237" t="s">
        <v>324</v>
      </c>
      <c r="G220" s="73"/>
      <c r="H220" s="73"/>
      <c r="I220" s="183"/>
      <c r="J220" s="73"/>
      <c r="K220" s="73"/>
      <c r="L220" s="71"/>
      <c r="M220" s="238"/>
      <c r="N220" s="46"/>
      <c r="O220" s="46"/>
      <c r="P220" s="46"/>
      <c r="Q220" s="46"/>
      <c r="R220" s="46"/>
      <c r="S220" s="46"/>
      <c r="T220" s="94"/>
      <c r="AT220" s="23" t="s">
        <v>172</v>
      </c>
      <c r="AU220" s="23" t="s">
        <v>84</v>
      </c>
    </row>
    <row r="221" s="12" customFormat="1">
      <c r="B221" s="249"/>
      <c r="C221" s="250"/>
      <c r="D221" s="236" t="s">
        <v>174</v>
      </c>
      <c r="E221" s="251" t="s">
        <v>22</v>
      </c>
      <c r="F221" s="252" t="s">
        <v>325</v>
      </c>
      <c r="G221" s="250"/>
      <c r="H221" s="253">
        <v>4.1399999999999997</v>
      </c>
      <c r="I221" s="254"/>
      <c r="J221" s="250"/>
      <c r="K221" s="250"/>
      <c r="L221" s="255"/>
      <c r="M221" s="256"/>
      <c r="N221" s="257"/>
      <c r="O221" s="257"/>
      <c r="P221" s="257"/>
      <c r="Q221" s="257"/>
      <c r="R221" s="257"/>
      <c r="S221" s="257"/>
      <c r="T221" s="258"/>
      <c r="AT221" s="259" t="s">
        <v>174</v>
      </c>
      <c r="AU221" s="259" t="s">
        <v>84</v>
      </c>
      <c r="AV221" s="12" t="s">
        <v>84</v>
      </c>
      <c r="AW221" s="12" t="s">
        <v>38</v>
      </c>
      <c r="AX221" s="12" t="s">
        <v>74</v>
      </c>
      <c r="AY221" s="259" t="s">
        <v>127</v>
      </c>
    </row>
    <row r="222" s="12" customFormat="1">
      <c r="B222" s="249"/>
      <c r="C222" s="250"/>
      <c r="D222" s="236" t="s">
        <v>174</v>
      </c>
      <c r="E222" s="251" t="s">
        <v>22</v>
      </c>
      <c r="F222" s="252" t="s">
        <v>326</v>
      </c>
      <c r="G222" s="250"/>
      <c r="H222" s="253">
        <v>2.0219999999999998</v>
      </c>
      <c r="I222" s="254"/>
      <c r="J222" s="250"/>
      <c r="K222" s="250"/>
      <c r="L222" s="255"/>
      <c r="M222" s="256"/>
      <c r="N222" s="257"/>
      <c r="O222" s="257"/>
      <c r="P222" s="257"/>
      <c r="Q222" s="257"/>
      <c r="R222" s="257"/>
      <c r="S222" s="257"/>
      <c r="T222" s="258"/>
      <c r="AT222" s="259" t="s">
        <v>174</v>
      </c>
      <c r="AU222" s="259" t="s">
        <v>84</v>
      </c>
      <c r="AV222" s="12" t="s">
        <v>84</v>
      </c>
      <c r="AW222" s="12" t="s">
        <v>38</v>
      </c>
      <c r="AX222" s="12" t="s">
        <v>74</v>
      </c>
      <c r="AY222" s="259" t="s">
        <v>127</v>
      </c>
    </row>
    <row r="223" s="13" customFormat="1">
      <c r="B223" s="260"/>
      <c r="C223" s="261"/>
      <c r="D223" s="236" t="s">
        <v>174</v>
      </c>
      <c r="E223" s="262" t="s">
        <v>22</v>
      </c>
      <c r="F223" s="263" t="s">
        <v>179</v>
      </c>
      <c r="G223" s="261"/>
      <c r="H223" s="264">
        <v>6.1619999999999999</v>
      </c>
      <c r="I223" s="265"/>
      <c r="J223" s="261"/>
      <c r="K223" s="261"/>
      <c r="L223" s="266"/>
      <c r="M223" s="267"/>
      <c r="N223" s="268"/>
      <c r="O223" s="268"/>
      <c r="P223" s="268"/>
      <c r="Q223" s="268"/>
      <c r="R223" s="268"/>
      <c r="S223" s="268"/>
      <c r="T223" s="269"/>
      <c r="AT223" s="270" t="s">
        <v>174</v>
      </c>
      <c r="AU223" s="270" t="s">
        <v>84</v>
      </c>
      <c r="AV223" s="13" t="s">
        <v>141</v>
      </c>
      <c r="AW223" s="13" t="s">
        <v>38</v>
      </c>
      <c r="AX223" s="13" t="s">
        <v>82</v>
      </c>
      <c r="AY223" s="270" t="s">
        <v>127</v>
      </c>
    </row>
    <row r="224" s="1" customFormat="1" ht="16.5" customHeight="1">
      <c r="B224" s="45"/>
      <c r="C224" s="211" t="s">
        <v>327</v>
      </c>
      <c r="D224" s="211" t="s">
        <v>128</v>
      </c>
      <c r="E224" s="212" t="s">
        <v>328</v>
      </c>
      <c r="F224" s="213" t="s">
        <v>329</v>
      </c>
      <c r="G224" s="214" t="s">
        <v>226</v>
      </c>
      <c r="H224" s="215">
        <v>5.7640000000000002</v>
      </c>
      <c r="I224" s="216"/>
      <c r="J224" s="217">
        <f>ROUND(I224*H224,2)</f>
        <v>0</v>
      </c>
      <c r="K224" s="213" t="s">
        <v>170</v>
      </c>
      <c r="L224" s="71"/>
      <c r="M224" s="218" t="s">
        <v>22</v>
      </c>
      <c r="N224" s="219" t="s">
        <v>45</v>
      </c>
      <c r="O224" s="46"/>
      <c r="P224" s="220">
        <f>O224*H224</f>
        <v>0</v>
      </c>
      <c r="Q224" s="220">
        <v>0</v>
      </c>
      <c r="R224" s="220">
        <f>Q224*H224</f>
        <v>0</v>
      </c>
      <c r="S224" s="220">
        <v>0</v>
      </c>
      <c r="T224" s="221">
        <f>S224*H224</f>
        <v>0</v>
      </c>
      <c r="AR224" s="23" t="s">
        <v>141</v>
      </c>
      <c r="AT224" s="23" t="s">
        <v>128</v>
      </c>
      <c r="AU224" s="23" t="s">
        <v>84</v>
      </c>
      <c r="AY224" s="23" t="s">
        <v>127</v>
      </c>
      <c r="BE224" s="222">
        <f>IF(N224="základní",J224,0)</f>
        <v>0</v>
      </c>
      <c r="BF224" s="222">
        <f>IF(N224="snížená",J224,0)</f>
        <v>0</v>
      </c>
      <c r="BG224" s="222">
        <f>IF(N224="zákl. přenesená",J224,0)</f>
        <v>0</v>
      </c>
      <c r="BH224" s="222">
        <f>IF(N224="sníž. přenesená",J224,0)</f>
        <v>0</v>
      </c>
      <c r="BI224" s="222">
        <f>IF(N224="nulová",J224,0)</f>
        <v>0</v>
      </c>
      <c r="BJ224" s="23" t="s">
        <v>82</v>
      </c>
      <c r="BK224" s="222">
        <f>ROUND(I224*H224,2)</f>
        <v>0</v>
      </c>
      <c r="BL224" s="23" t="s">
        <v>141</v>
      </c>
      <c r="BM224" s="23" t="s">
        <v>330</v>
      </c>
    </row>
    <row r="225" s="1" customFormat="1">
      <c r="B225" s="45"/>
      <c r="C225" s="73"/>
      <c r="D225" s="236" t="s">
        <v>172</v>
      </c>
      <c r="E225" s="73"/>
      <c r="F225" s="237" t="s">
        <v>324</v>
      </c>
      <c r="G225" s="73"/>
      <c r="H225" s="73"/>
      <c r="I225" s="183"/>
      <c r="J225" s="73"/>
      <c r="K225" s="73"/>
      <c r="L225" s="71"/>
      <c r="M225" s="238"/>
      <c r="N225" s="46"/>
      <c r="O225" s="46"/>
      <c r="P225" s="46"/>
      <c r="Q225" s="46"/>
      <c r="R225" s="46"/>
      <c r="S225" s="46"/>
      <c r="T225" s="94"/>
      <c r="AT225" s="23" t="s">
        <v>172</v>
      </c>
      <c r="AU225" s="23" t="s">
        <v>84</v>
      </c>
    </row>
    <row r="226" s="9" customFormat="1" ht="29.88" customHeight="1">
      <c r="B226" s="197"/>
      <c r="C226" s="198"/>
      <c r="D226" s="199" t="s">
        <v>73</v>
      </c>
      <c r="E226" s="234" t="s">
        <v>331</v>
      </c>
      <c r="F226" s="234" t="s">
        <v>332</v>
      </c>
      <c r="G226" s="198"/>
      <c r="H226" s="198"/>
      <c r="I226" s="201"/>
      <c r="J226" s="235">
        <f>BK226</f>
        <v>0</v>
      </c>
      <c r="K226" s="198"/>
      <c r="L226" s="203"/>
      <c r="M226" s="204"/>
      <c r="N226" s="205"/>
      <c r="O226" s="205"/>
      <c r="P226" s="206">
        <f>SUM(P227:P228)</f>
        <v>0</v>
      </c>
      <c r="Q226" s="205"/>
      <c r="R226" s="206">
        <f>SUM(R227:R228)</f>
        <v>0</v>
      </c>
      <c r="S226" s="205"/>
      <c r="T226" s="207">
        <f>SUM(T227:T228)</f>
        <v>0</v>
      </c>
      <c r="AR226" s="208" t="s">
        <v>82</v>
      </c>
      <c r="AT226" s="209" t="s">
        <v>73</v>
      </c>
      <c r="AU226" s="209" t="s">
        <v>82</v>
      </c>
      <c r="AY226" s="208" t="s">
        <v>127</v>
      </c>
      <c r="BK226" s="210">
        <f>SUM(BK227:BK228)</f>
        <v>0</v>
      </c>
    </row>
    <row r="227" s="1" customFormat="1" ht="25.5" customHeight="1">
      <c r="B227" s="45"/>
      <c r="C227" s="211" t="s">
        <v>333</v>
      </c>
      <c r="D227" s="211" t="s">
        <v>128</v>
      </c>
      <c r="E227" s="212" t="s">
        <v>334</v>
      </c>
      <c r="F227" s="213" t="s">
        <v>335</v>
      </c>
      <c r="G227" s="214" t="s">
        <v>226</v>
      </c>
      <c r="H227" s="215">
        <v>30.422999999999998</v>
      </c>
      <c r="I227" s="216"/>
      <c r="J227" s="217">
        <f>ROUND(I227*H227,2)</f>
        <v>0</v>
      </c>
      <c r="K227" s="213" t="s">
        <v>170</v>
      </c>
      <c r="L227" s="71"/>
      <c r="M227" s="218" t="s">
        <v>22</v>
      </c>
      <c r="N227" s="219" t="s">
        <v>45</v>
      </c>
      <c r="O227" s="46"/>
      <c r="P227" s="220">
        <f>O227*H227</f>
        <v>0</v>
      </c>
      <c r="Q227" s="220">
        <v>0</v>
      </c>
      <c r="R227" s="220">
        <f>Q227*H227</f>
        <v>0</v>
      </c>
      <c r="S227" s="220">
        <v>0</v>
      </c>
      <c r="T227" s="221">
        <f>S227*H227</f>
        <v>0</v>
      </c>
      <c r="AR227" s="23" t="s">
        <v>141</v>
      </c>
      <c r="AT227" s="23" t="s">
        <v>128</v>
      </c>
      <c r="AU227" s="23" t="s">
        <v>84</v>
      </c>
      <c r="AY227" s="23" t="s">
        <v>127</v>
      </c>
      <c r="BE227" s="222">
        <f>IF(N227="základní",J227,0)</f>
        <v>0</v>
      </c>
      <c r="BF227" s="222">
        <f>IF(N227="snížená",J227,0)</f>
        <v>0</v>
      </c>
      <c r="BG227" s="222">
        <f>IF(N227="zákl. přenesená",J227,0)</f>
        <v>0</v>
      </c>
      <c r="BH227" s="222">
        <f>IF(N227="sníž. přenesená",J227,0)</f>
        <v>0</v>
      </c>
      <c r="BI227" s="222">
        <f>IF(N227="nulová",J227,0)</f>
        <v>0</v>
      </c>
      <c r="BJ227" s="23" t="s">
        <v>82</v>
      </c>
      <c r="BK227" s="222">
        <f>ROUND(I227*H227,2)</f>
        <v>0</v>
      </c>
      <c r="BL227" s="23" t="s">
        <v>141</v>
      </c>
      <c r="BM227" s="23" t="s">
        <v>336</v>
      </c>
    </row>
    <row r="228" s="1" customFormat="1">
      <c r="B228" s="45"/>
      <c r="C228" s="73"/>
      <c r="D228" s="236" t="s">
        <v>172</v>
      </c>
      <c r="E228" s="73"/>
      <c r="F228" s="237" t="s">
        <v>337</v>
      </c>
      <c r="G228" s="73"/>
      <c r="H228" s="73"/>
      <c r="I228" s="183"/>
      <c r="J228" s="73"/>
      <c r="K228" s="73"/>
      <c r="L228" s="71"/>
      <c r="M228" s="281"/>
      <c r="N228" s="224"/>
      <c r="O228" s="224"/>
      <c r="P228" s="224"/>
      <c r="Q228" s="224"/>
      <c r="R228" s="224"/>
      <c r="S228" s="224"/>
      <c r="T228" s="282"/>
      <c r="AT228" s="23" t="s">
        <v>172</v>
      </c>
      <c r="AU228" s="23" t="s">
        <v>84</v>
      </c>
    </row>
    <row r="229" s="1" customFormat="1" ht="6.96" customHeight="1">
      <c r="B229" s="66"/>
      <c r="C229" s="67"/>
      <c r="D229" s="67"/>
      <c r="E229" s="67"/>
      <c r="F229" s="67"/>
      <c r="G229" s="67"/>
      <c r="H229" s="67"/>
      <c r="I229" s="165"/>
      <c r="J229" s="67"/>
      <c r="K229" s="67"/>
      <c r="L229" s="71"/>
    </row>
  </sheetData>
  <sheetProtection sheet="1" autoFilter="0" formatColumns="0" formatRows="0" objects="1" scenarios="1" spinCount="100000" saltValue="I6QRQTrRDWxkwqPbAf5H7vKtjhfP1tRWqkyTu/G1/PFcApyOeZFM6Xixoh7Zt1/IBC/pszuDW1k3M9qXDjbiFg==" hashValue="hZ98iHZNUxN2Hj6vtp/k7TbqpLMcUvQTZBmq/dQ+CA+YrPfAovVxbTDm6wLpLccecsDdNbPElolDlUcmedMreA==" algorithmName="SHA-512" password="CC35"/>
  <autoFilter ref="C82:K228"/>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97</v>
      </c>
      <c r="G1" s="138" t="s">
        <v>98</v>
      </c>
      <c r="H1" s="138"/>
      <c r="I1" s="139"/>
      <c r="J1" s="138" t="s">
        <v>99</v>
      </c>
      <c r="K1" s="137" t="s">
        <v>100</v>
      </c>
      <c r="L1" s="138" t="s">
        <v>101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90</v>
      </c>
    </row>
    <row r="3" ht="6.96" customHeight="1">
      <c r="B3" s="24"/>
      <c r="C3" s="25"/>
      <c r="D3" s="25"/>
      <c r="E3" s="25"/>
      <c r="F3" s="25"/>
      <c r="G3" s="25"/>
      <c r="H3" s="25"/>
      <c r="I3" s="140"/>
      <c r="J3" s="25"/>
      <c r="K3" s="26"/>
      <c r="AT3" s="23" t="s">
        <v>84</v>
      </c>
    </row>
    <row r="4" ht="36.96" customHeight="1">
      <c r="B4" s="27"/>
      <c r="C4" s="28"/>
      <c r="D4" s="29" t="s">
        <v>102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ČZA v Humpolci, střední škola - oprava plynové přípojky na DM Fugnerova</v>
      </c>
      <c r="F7" s="39"/>
      <c r="G7" s="39"/>
      <c r="H7" s="39"/>
      <c r="I7" s="141"/>
      <c r="J7" s="28"/>
      <c r="K7" s="30"/>
    </row>
    <row r="8" s="1" customFormat="1">
      <c r="B8" s="45"/>
      <c r="C8" s="46"/>
      <c r="D8" s="39" t="s">
        <v>103</v>
      </c>
      <c r="E8" s="46"/>
      <c r="F8" s="46"/>
      <c r="G8" s="46"/>
      <c r="H8" s="46"/>
      <c r="I8" s="143"/>
      <c r="J8" s="46"/>
      <c r="K8" s="50"/>
    </row>
    <row r="9" s="1" customFormat="1" ht="36.96" customHeight="1">
      <c r="B9" s="45"/>
      <c r="C9" s="46"/>
      <c r="D9" s="46"/>
      <c r="E9" s="144" t="s">
        <v>338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339</v>
      </c>
      <c r="G12" s="46"/>
      <c r="H12" s="46"/>
      <c r="I12" s="145" t="s">
        <v>26</v>
      </c>
      <c r="J12" s="146" t="str">
        <f>'Rekapitulace stavby'!AN8</f>
        <v>24. 4. 2018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tr">
        <f>IF('Rekapitulace stavby'!AN10="","",'Rekapitulace stavby'!AN10)</f>
        <v>70890749</v>
      </c>
      <c r="K14" s="50"/>
    </row>
    <row r="15" s="1" customFormat="1" ht="18" customHeight="1">
      <c r="B15" s="45"/>
      <c r="C15" s="46"/>
      <c r="D15" s="46"/>
      <c r="E15" s="34" t="str">
        <f>IF('Rekapitulace stavby'!E11="","",'Rekapitulace stavby'!E11)</f>
        <v>Kraj Vysočina</v>
      </c>
      <c r="F15" s="46"/>
      <c r="G15" s="46"/>
      <c r="H15" s="46"/>
      <c r="I15" s="145" t="s">
        <v>32</v>
      </c>
      <c r="J15" s="34" t="str">
        <f>IF('Rekapitulace stavby'!AN11="","",'Rekapitulace stavby'!AN11)</f>
        <v>CZ70890749</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tr">
        <f>IF('Rekapitulace stavby'!AN16="","",'Rekapitulace stavby'!AN16)</f>
        <v/>
      </c>
      <c r="K20" s="50"/>
    </row>
    <row r="21" s="1" customFormat="1" ht="18" customHeight="1">
      <c r="B21" s="45"/>
      <c r="C21" s="46"/>
      <c r="D21" s="46"/>
      <c r="E21" s="34" t="str">
        <f>IF('Rekapitulace stavby'!E17="","",'Rekapitulace stavby'!E17)</f>
        <v>ing.Aleš Janoušek</v>
      </c>
      <c r="F21" s="46"/>
      <c r="G21" s="46"/>
      <c r="H21" s="46"/>
      <c r="I21" s="145" t="s">
        <v>32</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40</v>
      </c>
      <c r="E27" s="46"/>
      <c r="F27" s="46"/>
      <c r="G27" s="46"/>
      <c r="H27" s="46"/>
      <c r="I27" s="143"/>
      <c r="J27" s="154">
        <f>ROUND(J81,2)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42</v>
      </c>
      <c r="G29" s="46"/>
      <c r="H29" s="46"/>
      <c r="I29" s="155" t="s">
        <v>41</v>
      </c>
      <c r="J29" s="51" t="s">
        <v>43</v>
      </c>
      <c r="K29" s="50"/>
    </row>
    <row r="30" s="1" customFormat="1" ht="14.4" customHeight="1">
      <c r="B30" s="45"/>
      <c r="C30" s="46"/>
      <c r="D30" s="54" t="s">
        <v>44</v>
      </c>
      <c r="E30" s="54" t="s">
        <v>45</v>
      </c>
      <c r="F30" s="156">
        <f>ROUND(SUM(BE81:BE133), 2)</f>
        <v>0</v>
      </c>
      <c r="G30" s="46"/>
      <c r="H30" s="46"/>
      <c r="I30" s="157">
        <v>0.20999999999999999</v>
      </c>
      <c r="J30" s="156">
        <f>ROUND(ROUND((SUM(BE81:BE133)), 2)*I30, 2)</f>
        <v>0</v>
      </c>
      <c r="K30" s="50"/>
    </row>
    <row r="31" s="1" customFormat="1" ht="14.4" customHeight="1">
      <c r="B31" s="45"/>
      <c r="C31" s="46"/>
      <c r="D31" s="46"/>
      <c r="E31" s="54" t="s">
        <v>46</v>
      </c>
      <c r="F31" s="156">
        <f>ROUND(SUM(BF81:BF133), 2)</f>
        <v>0</v>
      </c>
      <c r="G31" s="46"/>
      <c r="H31" s="46"/>
      <c r="I31" s="157">
        <v>0.14999999999999999</v>
      </c>
      <c r="J31" s="156">
        <f>ROUND(ROUND((SUM(BF81:BF133)), 2)*I31, 2)</f>
        <v>0</v>
      </c>
      <c r="K31" s="50"/>
    </row>
    <row r="32" hidden="1" s="1" customFormat="1" ht="14.4" customHeight="1">
      <c r="B32" s="45"/>
      <c r="C32" s="46"/>
      <c r="D32" s="46"/>
      <c r="E32" s="54" t="s">
        <v>47</v>
      </c>
      <c r="F32" s="156">
        <f>ROUND(SUM(BG81:BG133), 2)</f>
        <v>0</v>
      </c>
      <c r="G32" s="46"/>
      <c r="H32" s="46"/>
      <c r="I32" s="157">
        <v>0.20999999999999999</v>
      </c>
      <c r="J32" s="156">
        <v>0</v>
      </c>
      <c r="K32" s="50"/>
    </row>
    <row r="33" hidden="1" s="1" customFormat="1" ht="14.4" customHeight="1">
      <c r="B33" s="45"/>
      <c r="C33" s="46"/>
      <c r="D33" s="46"/>
      <c r="E33" s="54" t="s">
        <v>48</v>
      </c>
      <c r="F33" s="156">
        <f>ROUND(SUM(BH81:BH133), 2)</f>
        <v>0</v>
      </c>
      <c r="G33" s="46"/>
      <c r="H33" s="46"/>
      <c r="I33" s="157">
        <v>0.14999999999999999</v>
      </c>
      <c r="J33" s="156">
        <v>0</v>
      </c>
      <c r="K33" s="50"/>
    </row>
    <row r="34" hidden="1" s="1" customFormat="1" ht="14.4" customHeight="1">
      <c r="B34" s="45"/>
      <c r="C34" s="46"/>
      <c r="D34" s="46"/>
      <c r="E34" s="54" t="s">
        <v>49</v>
      </c>
      <c r="F34" s="156">
        <f>ROUND(SUM(BI81:BI133),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50</v>
      </c>
      <c r="E36" s="97"/>
      <c r="F36" s="97"/>
      <c r="G36" s="160" t="s">
        <v>51</v>
      </c>
      <c r="H36" s="161" t="s">
        <v>52</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ČZA v Humpolci, střední škola - oprava plynové přípojky na DM Fugnerova</v>
      </c>
      <c r="F45" s="39"/>
      <c r="G45" s="39"/>
      <c r="H45" s="39"/>
      <c r="I45" s="143"/>
      <c r="J45" s="46"/>
      <c r="K45" s="50"/>
    </row>
    <row r="46" s="1" customFormat="1" ht="14.4" customHeight="1">
      <c r="B46" s="45"/>
      <c r="C46" s="39" t="s">
        <v>103</v>
      </c>
      <c r="D46" s="46"/>
      <c r="E46" s="46"/>
      <c r="F46" s="46"/>
      <c r="G46" s="46"/>
      <c r="H46" s="46"/>
      <c r="I46" s="143"/>
      <c r="J46" s="46"/>
      <c r="K46" s="50"/>
    </row>
    <row r="47" s="1" customFormat="1" ht="17.25" customHeight="1">
      <c r="B47" s="45"/>
      <c r="C47" s="46"/>
      <c r="D47" s="46"/>
      <c r="E47" s="144" t="str">
        <f>E9</f>
        <v>01-2 - S.O. 01.1 - Přípojka plynu, HUP a OPZ</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24. 4. 2018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Kraj Vysočina</v>
      </c>
      <c r="G51" s="46"/>
      <c r="H51" s="46"/>
      <c r="I51" s="145" t="s">
        <v>36</v>
      </c>
      <c r="J51" s="43" t="str">
        <f>E21</f>
        <v>ing.Aleš Janoušek</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J81</f>
        <v>0</v>
      </c>
      <c r="K56" s="50"/>
      <c r="AU56" s="23" t="s">
        <v>109</v>
      </c>
    </row>
    <row r="57" s="7" customFormat="1" ht="24.96" customHeight="1">
      <c r="B57" s="176"/>
      <c r="C57" s="177"/>
      <c r="D57" s="178" t="s">
        <v>340</v>
      </c>
      <c r="E57" s="179"/>
      <c r="F57" s="179"/>
      <c r="G57" s="179"/>
      <c r="H57" s="179"/>
      <c r="I57" s="180"/>
      <c r="J57" s="181">
        <f>J82</f>
        <v>0</v>
      </c>
      <c r="K57" s="182"/>
    </row>
    <row r="58" s="10" customFormat="1" ht="19.92" customHeight="1">
      <c r="B58" s="227"/>
      <c r="C58" s="228"/>
      <c r="D58" s="229" t="s">
        <v>341</v>
      </c>
      <c r="E58" s="230"/>
      <c r="F58" s="230"/>
      <c r="G58" s="230"/>
      <c r="H58" s="230"/>
      <c r="I58" s="231"/>
      <c r="J58" s="232">
        <f>J83</f>
        <v>0</v>
      </c>
      <c r="K58" s="233"/>
    </row>
    <row r="59" s="10" customFormat="1" ht="19.92" customHeight="1">
      <c r="B59" s="227"/>
      <c r="C59" s="228"/>
      <c r="D59" s="229" t="s">
        <v>342</v>
      </c>
      <c r="E59" s="230"/>
      <c r="F59" s="230"/>
      <c r="G59" s="230"/>
      <c r="H59" s="230"/>
      <c r="I59" s="231"/>
      <c r="J59" s="232">
        <f>J84</f>
        <v>0</v>
      </c>
      <c r="K59" s="233"/>
    </row>
    <row r="60" s="10" customFormat="1" ht="19.92" customHeight="1">
      <c r="B60" s="227"/>
      <c r="C60" s="228"/>
      <c r="D60" s="229" t="s">
        <v>343</v>
      </c>
      <c r="E60" s="230"/>
      <c r="F60" s="230"/>
      <c r="G60" s="230"/>
      <c r="H60" s="230"/>
      <c r="I60" s="231"/>
      <c r="J60" s="232">
        <f>J94</f>
        <v>0</v>
      </c>
      <c r="K60" s="233"/>
    </row>
    <row r="61" s="10" customFormat="1" ht="19.92" customHeight="1">
      <c r="B61" s="227"/>
      <c r="C61" s="228"/>
      <c r="D61" s="229" t="s">
        <v>344</v>
      </c>
      <c r="E61" s="230"/>
      <c r="F61" s="230"/>
      <c r="G61" s="230"/>
      <c r="H61" s="230"/>
      <c r="I61" s="231"/>
      <c r="J61" s="232">
        <f>J115</f>
        <v>0</v>
      </c>
      <c r="K61" s="233"/>
    </row>
    <row r="62" s="1" customFormat="1" ht="21.84" customHeight="1">
      <c r="B62" s="45"/>
      <c r="C62" s="46"/>
      <c r="D62" s="46"/>
      <c r="E62" s="46"/>
      <c r="F62" s="46"/>
      <c r="G62" s="46"/>
      <c r="H62" s="46"/>
      <c r="I62" s="143"/>
      <c r="J62" s="46"/>
      <c r="K62" s="50"/>
    </row>
    <row r="63" s="1" customFormat="1" ht="6.96" customHeight="1">
      <c r="B63" s="66"/>
      <c r="C63" s="67"/>
      <c r="D63" s="67"/>
      <c r="E63" s="67"/>
      <c r="F63" s="67"/>
      <c r="G63" s="67"/>
      <c r="H63" s="67"/>
      <c r="I63" s="165"/>
      <c r="J63" s="67"/>
      <c r="K63" s="68"/>
    </row>
    <row r="67" s="1" customFormat="1" ht="6.96" customHeight="1">
      <c r="B67" s="69"/>
      <c r="C67" s="70"/>
      <c r="D67" s="70"/>
      <c r="E67" s="70"/>
      <c r="F67" s="70"/>
      <c r="G67" s="70"/>
      <c r="H67" s="70"/>
      <c r="I67" s="168"/>
      <c r="J67" s="70"/>
      <c r="K67" s="70"/>
      <c r="L67" s="71"/>
    </row>
    <row r="68" s="1" customFormat="1" ht="36.96" customHeight="1">
      <c r="B68" s="45"/>
      <c r="C68" s="72" t="s">
        <v>111</v>
      </c>
      <c r="D68" s="73"/>
      <c r="E68" s="73"/>
      <c r="F68" s="73"/>
      <c r="G68" s="73"/>
      <c r="H68" s="73"/>
      <c r="I68" s="183"/>
      <c r="J68" s="73"/>
      <c r="K68" s="73"/>
      <c r="L68" s="71"/>
    </row>
    <row r="69" s="1" customFormat="1" ht="6.96" customHeight="1">
      <c r="B69" s="45"/>
      <c r="C69" s="73"/>
      <c r="D69" s="73"/>
      <c r="E69" s="73"/>
      <c r="F69" s="73"/>
      <c r="G69" s="73"/>
      <c r="H69" s="73"/>
      <c r="I69" s="183"/>
      <c r="J69" s="73"/>
      <c r="K69" s="73"/>
      <c r="L69" s="71"/>
    </row>
    <row r="70" s="1" customFormat="1" ht="14.4" customHeight="1">
      <c r="B70" s="45"/>
      <c r="C70" s="75" t="s">
        <v>18</v>
      </c>
      <c r="D70" s="73"/>
      <c r="E70" s="73"/>
      <c r="F70" s="73"/>
      <c r="G70" s="73"/>
      <c r="H70" s="73"/>
      <c r="I70" s="183"/>
      <c r="J70" s="73"/>
      <c r="K70" s="73"/>
      <c r="L70" s="71"/>
    </row>
    <row r="71" s="1" customFormat="1" ht="16.5" customHeight="1">
      <c r="B71" s="45"/>
      <c r="C71" s="73"/>
      <c r="D71" s="73"/>
      <c r="E71" s="184" t="str">
        <f>E7</f>
        <v>ČZA v Humpolci, střední škola - oprava plynové přípojky na DM Fugnerova</v>
      </c>
      <c r="F71" s="75"/>
      <c r="G71" s="75"/>
      <c r="H71" s="75"/>
      <c r="I71" s="183"/>
      <c r="J71" s="73"/>
      <c r="K71" s="73"/>
      <c r="L71" s="71"/>
    </row>
    <row r="72" s="1" customFormat="1" ht="14.4" customHeight="1">
      <c r="B72" s="45"/>
      <c r="C72" s="75" t="s">
        <v>103</v>
      </c>
      <c r="D72" s="73"/>
      <c r="E72" s="73"/>
      <c r="F72" s="73"/>
      <c r="G72" s="73"/>
      <c r="H72" s="73"/>
      <c r="I72" s="183"/>
      <c r="J72" s="73"/>
      <c r="K72" s="73"/>
      <c r="L72" s="71"/>
    </row>
    <row r="73" s="1" customFormat="1" ht="17.25" customHeight="1">
      <c r="B73" s="45"/>
      <c r="C73" s="73"/>
      <c r="D73" s="73"/>
      <c r="E73" s="81" t="str">
        <f>E9</f>
        <v>01-2 - S.O. 01.1 - Přípojka plynu, HUP a OPZ</v>
      </c>
      <c r="F73" s="73"/>
      <c r="G73" s="73"/>
      <c r="H73" s="73"/>
      <c r="I73" s="183"/>
      <c r="J73" s="73"/>
      <c r="K73" s="73"/>
      <c r="L73" s="71"/>
    </row>
    <row r="74" s="1" customFormat="1" ht="6.96" customHeight="1">
      <c r="B74" s="45"/>
      <c r="C74" s="73"/>
      <c r="D74" s="73"/>
      <c r="E74" s="73"/>
      <c r="F74" s="73"/>
      <c r="G74" s="73"/>
      <c r="H74" s="73"/>
      <c r="I74" s="183"/>
      <c r="J74" s="73"/>
      <c r="K74" s="73"/>
      <c r="L74" s="71"/>
    </row>
    <row r="75" s="1" customFormat="1" ht="18" customHeight="1">
      <c r="B75" s="45"/>
      <c r="C75" s="75" t="s">
        <v>24</v>
      </c>
      <c r="D75" s="73"/>
      <c r="E75" s="73"/>
      <c r="F75" s="185" t="str">
        <f>F12</f>
        <v xml:space="preserve"> </v>
      </c>
      <c r="G75" s="73"/>
      <c r="H75" s="73"/>
      <c r="I75" s="186" t="s">
        <v>26</v>
      </c>
      <c r="J75" s="84" t="str">
        <f>IF(J12="","",J12)</f>
        <v>24. 4. 2018</v>
      </c>
      <c r="K75" s="73"/>
      <c r="L75" s="71"/>
    </row>
    <row r="76" s="1" customFormat="1" ht="6.96" customHeight="1">
      <c r="B76" s="45"/>
      <c r="C76" s="73"/>
      <c r="D76" s="73"/>
      <c r="E76" s="73"/>
      <c r="F76" s="73"/>
      <c r="G76" s="73"/>
      <c r="H76" s="73"/>
      <c r="I76" s="183"/>
      <c r="J76" s="73"/>
      <c r="K76" s="73"/>
      <c r="L76" s="71"/>
    </row>
    <row r="77" s="1" customFormat="1">
      <c r="B77" s="45"/>
      <c r="C77" s="75" t="s">
        <v>28</v>
      </c>
      <c r="D77" s="73"/>
      <c r="E77" s="73"/>
      <c r="F77" s="185" t="str">
        <f>E15</f>
        <v>Kraj Vysočina</v>
      </c>
      <c r="G77" s="73"/>
      <c r="H77" s="73"/>
      <c r="I77" s="186" t="s">
        <v>36</v>
      </c>
      <c r="J77" s="185" t="str">
        <f>E21</f>
        <v>ing.Aleš Janoušek</v>
      </c>
      <c r="K77" s="73"/>
      <c r="L77" s="71"/>
    </row>
    <row r="78" s="1" customFormat="1" ht="14.4" customHeight="1">
      <c r="B78" s="45"/>
      <c r="C78" s="75" t="s">
        <v>34</v>
      </c>
      <c r="D78" s="73"/>
      <c r="E78" s="73"/>
      <c r="F78" s="185" t="str">
        <f>IF(E18="","",E18)</f>
        <v/>
      </c>
      <c r="G78" s="73"/>
      <c r="H78" s="73"/>
      <c r="I78" s="183"/>
      <c r="J78" s="73"/>
      <c r="K78" s="73"/>
      <c r="L78" s="71"/>
    </row>
    <row r="79" s="1" customFormat="1" ht="10.32" customHeight="1">
      <c r="B79" s="45"/>
      <c r="C79" s="73"/>
      <c r="D79" s="73"/>
      <c r="E79" s="73"/>
      <c r="F79" s="73"/>
      <c r="G79" s="73"/>
      <c r="H79" s="73"/>
      <c r="I79" s="183"/>
      <c r="J79" s="73"/>
      <c r="K79" s="73"/>
      <c r="L79" s="71"/>
    </row>
    <row r="80" s="8" customFormat="1" ht="29.28" customHeight="1">
      <c r="B80" s="187"/>
      <c r="C80" s="188" t="s">
        <v>112</v>
      </c>
      <c r="D80" s="189" t="s">
        <v>59</v>
      </c>
      <c r="E80" s="189" t="s">
        <v>55</v>
      </c>
      <c r="F80" s="189" t="s">
        <v>113</v>
      </c>
      <c r="G80" s="189" t="s">
        <v>114</v>
      </c>
      <c r="H80" s="189" t="s">
        <v>115</v>
      </c>
      <c r="I80" s="190" t="s">
        <v>116</v>
      </c>
      <c r="J80" s="189" t="s">
        <v>107</v>
      </c>
      <c r="K80" s="191" t="s">
        <v>117</v>
      </c>
      <c r="L80" s="192"/>
      <c r="M80" s="101" t="s">
        <v>118</v>
      </c>
      <c r="N80" s="102" t="s">
        <v>44</v>
      </c>
      <c r="O80" s="102" t="s">
        <v>119</v>
      </c>
      <c r="P80" s="102" t="s">
        <v>120</v>
      </c>
      <c r="Q80" s="102" t="s">
        <v>121</v>
      </c>
      <c r="R80" s="102" t="s">
        <v>122</v>
      </c>
      <c r="S80" s="102" t="s">
        <v>123</v>
      </c>
      <c r="T80" s="103" t="s">
        <v>124</v>
      </c>
    </row>
    <row r="81" s="1" customFormat="1" ht="29.28" customHeight="1">
      <c r="B81" s="45"/>
      <c r="C81" s="107" t="s">
        <v>108</v>
      </c>
      <c r="D81" s="73"/>
      <c r="E81" s="73"/>
      <c r="F81" s="73"/>
      <c r="G81" s="73"/>
      <c r="H81" s="73"/>
      <c r="I81" s="183"/>
      <c r="J81" s="193">
        <f>BK81</f>
        <v>0</v>
      </c>
      <c r="K81" s="73"/>
      <c r="L81" s="71"/>
      <c r="M81" s="104"/>
      <c r="N81" s="105"/>
      <c r="O81" s="105"/>
      <c r="P81" s="194">
        <f>P82</f>
        <v>0</v>
      </c>
      <c r="Q81" s="105"/>
      <c r="R81" s="194">
        <f>R82</f>
        <v>0</v>
      </c>
      <c r="S81" s="105"/>
      <c r="T81" s="195">
        <f>T82</f>
        <v>0</v>
      </c>
      <c r="AT81" s="23" t="s">
        <v>73</v>
      </c>
      <c r="AU81" s="23" t="s">
        <v>109</v>
      </c>
      <c r="BK81" s="196">
        <f>BK82</f>
        <v>0</v>
      </c>
    </row>
    <row r="82" s="9" customFormat="1" ht="37.44" customHeight="1">
      <c r="B82" s="197"/>
      <c r="C82" s="198"/>
      <c r="D82" s="199" t="s">
        <v>73</v>
      </c>
      <c r="E82" s="200" t="s">
        <v>251</v>
      </c>
      <c r="F82" s="200" t="s">
        <v>345</v>
      </c>
      <c r="G82" s="198"/>
      <c r="H82" s="198"/>
      <c r="I82" s="201"/>
      <c r="J82" s="202">
        <f>BK82</f>
        <v>0</v>
      </c>
      <c r="K82" s="198"/>
      <c r="L82" s="203"/>
      <c r="M82" s="204"/>
      <c r="N82" s="205"/>
      <c r="O82" s="205"/>
      <c r="P82" s="206">
        <f>P83+P84+P94+P115</f>
        <v>0</v>
      </c>
      <c r="Q82" s="205"/>
      <c r="R82" s="206">
        <f>R83+R84+R94+R115</f>
        <v>0</v>
      </c>
      <c r="S82" s="205"/>
      <c r="T82" s="207">
        <f>T83+T84+T94+T115</f>
        <v>0</v>
      </c>
      <c r="AR82" s="208" t="s">
        <v>137</v>
      </c>
      <c r="AT82" s="209" t="s">
        <v>73</v>
      </c>
      <c r="AU82" s="209" t="s">
        <v>74</v>
      </c>
      <c r="AY82" s="208" t="s">
        <v>127</v>
      </c>
      <c r="BK82" s="210">
        <f>BK83+BK84+BK94+BK115</f>
        <v>0</v>
      </c>
    </row>
    <row r="83" s="9" customFormat="1" ht="19.92" customHeight="1">
      <c r="B83" s="197"/>
      <c r="C83" s="198"/>
      <c r="D83" s="199" t="s">
        <v>73</v>
      </c>
      <c r="E83" s="234" t="s">
        <v>346</v>
      </c>
      <c r="F83" s="234" t="s">
        <v>347</v>
      </c>
      <c r="G83" s="198"/>
      <c r="H83" s="198"/>
      <c r="I83" s="201"/>
      <c r="J83" s="235">
        <f>BK83</f>
        <v>0</v>
      </c>
      <c r="K83" s="198"/>
      <c r="L83" s="203"/>
      <c r="M83" s="204"/>
      <c r="N83" s="205"/>
      <c r="O83" s="205"/>
      <c r="P83" s="206">
        <v>0</v>
      </c>
      <c r="Q83" s="205"/>
      <c r="R83" s="206">
        <v>0</v>
      </c>
      <c r="S83" s="205"/>
      <c r="T83" s="207">
        <v>0</v>
      </c>
      <c r="AR83" s="208" t="s">
        <v>137</v>
      </c>
      <c r="AT83" s="209" t="s">
        <v>73</v>
      </c>
      <c r="AU83" s="209" t="s">
        <v>82</v>
      </c>
      <c r="AY83" s="208" t="s">
        <v>127</v>
      </c>
      <c r="BK83" s="210">
        <v>0</v>
      </c>
    </row>
    <row r="84" s="9" customFormat="1" ht="19.92" customHeight="1">
      <c r="B84" s="197"/>
      <c r="C84" s="198"/>
      <c r="D84" s="199" t="s">
        <v>73</v>
      </c>
      <c r="E84" s="234" t="s">
        <v>348</v>
      </c>
      <c r="F84" s="234" t="s">
        <v>349</v>
      </c>
      <c r="G84" s="198"/>
      <c r="H84" s="198"/>
      <c r="I84" s="201"/>
      <c r="J84" s="235">
        <f>BK84</f>
        <v>0</v>
      </c>
      <c r="K84" s="198"/>
      <c r="L84" s="203"/>
      <c r="M84" s="204"/>
      <c r="N84" s="205"/>
      <c r="O84" s="205"/>
      <c r="P84" s="206">
        <f>SUM(P85:P93)</f>
        <v>0</v>
      </c>
      <c r="Q84" s="205"/>
      <c r="R84" s="206">
        <f>SUM(R85:R93)</f>
        <v>0</v>
      </c>
      <c r="S84" s="205"/>
      <c r="T84" s="207">
        <f>SUM(T85:T93)</f>
        <v>0</v>
      </c>
      <c r="AR84" s="208" t="s">
        <v>82</v>
      </c>
      <c r="AT84" s="209" t="s">
        <v>73</v>
      </c>
      <c r="AU84" s="209" t="s">
        <v>82</v>
      </c>
      <c r="AY84" s="208" t="s">
        <v>127</v>
      </c>
      <c r="BK84" s="210">
        <f>SUM(BK85:BK93)</f>
        <v>0</v>
      </c>
    </row>
    <row r="85" s="1" customFormat="1" ht="25.5" customHeight="1">
      <c r="B85" s="45"/>
      <c r="C85" s="211" t="s">
        <v>82</v>
      </c>
      <c r="D85" s="211" t="s">
        <v>128</v>
      </c>
      <c r="E85" s="212" t="s">
        <v>350</v>
      </c>
      <c r="F85" s="213" t="s">
        <v>351</v>
      </c>
      <c r="G85" s="214" t="s">
        <v>296</v>
      </c>
      <c r="H85" s="215">
        <v>0.5</v>
      </c>
      <c r="I85" s="216"/>
      <c r="J85" s="217">
        <f>ROUND(I85*H85,2)</f>
        <v>0</v>
      </c>
      <c r="K85" s="213" t="s">
        <v>22</v>
      </c>
      <c r="L85" s="71"/>
      <c r="M85" s="218" t="s">
        <v>22</v>
      </c>
      <c r="N85" s="219" t="s">
        <v>45</v>
      </c>
      <c r="O85" s="46"/>
      <c r="P85" s="220">
        <f>O85*H85</f>
        <v>0</v>
      </c>
      <c r="Q85" s="220">
        <v>0</v>
      </c>
      <c r="R85" s="220">
        <f>Q85*H85</f>
        <v>0</v>
      </c>
      <c r="S85" s="220">
        <v>0</v>
      </c>
      <c r="T85" s="221">
        <f>S85*H85</f>
        <v>0</v>
      </c>
      <c r="AR85" s="23" t="s">
        <v>141</v>
      </c>
      <c r="AT85" s="23" t="s">
        <v>128</v>
      </c>
      <c r="AU85" s="23" t="s">
        <v>84</v>
      </c>
      <c r="AY85" s="23" t="s">
        <v>127</v>
      </c>
      <c r="BE85" s="222">
        <f>IF(N85="základní",J85,0)</f>
        <v>0</v>
      </c>
      <c r="BF85" s="222">
        <f>IF(N85="snížená",J85,0)</f>
        <v>0</v>
      </c>
      <c r="BG85" s="222">
        <f>IF(N85="zákl. přenesená",J85,0)</f>
        <v>0</v>
      </c>
      <c r="BH85" s="222">
        <f>IF(N85="sníž. přenesená",J85,0)</f>
        <v>0</v>
      </c>
      <c r="BI85" s="222">
        <f>IF(N85="nulová",J85,0)</f>
        <v>0</v>
      </c>
      <c r="BJ85" s="23" t="s">
        <v>82</v>
      </c>
      <c r="BK85" s="222">
        <f>ROUND(I85*H85,2)</f>
        <v>0</v>
      </c>
      <c r="BL85" s="23" t="s">
        <v>141</v>
      </c>
      <c r="BM85" s="23" t="s">
        <v>84</v>
      </c>
    </row>
    <row r="86" s="1" customFormat="1" ht="16.5" customHeight="1">
      <c r="B86" s="45"/>
      <c r="C86" s="271" t="s">
        <v>84</v>
      </c>
      <c r="D86" s="271" t="s">
        <v>251</v>
      </c>
      <c r="E86" s="272" t="s">
        <v>352</v>
      </c>
      <c r="F86" s="273" t="s">
        <v>353</v>
      </c>
      <c r="G86" s="274" t="s">
        <v>296</v>
      </c>
      <c r="H86" s="275">
        <v>0.5</v>
      </c>
      <c r="I86" s="276"/>
      <c r="J86" s="277">
        <f>ROUND(I86*H86,2)</f>
        <v>0</v>
      </c>
      <c r="K86" s="273" t="s">
        <v>22</v>
      </c>
      <c r="L86" s="278"/>
      <c r="M86" s="279" t="s">
        <v>22</v>
      </c>
      <c r="N86" s="280" t="s">
        <v>45</v>
      </c>
      <c r="O86" s="46"/>
      <c r="P86" s="220">
        <f>O86*H86</f>
        <v>0</v>
      </c>
      <c r="Q86" s="220">
        <v>0</v>
      </c>
      <c r="R86" s="220">
        <f>Q86*H86</f>
        <v>0</v>
      </c>
      <c r="S86" s="220">
        <v>0</v>
      </c>
      <c r="T86" s="221">
        <f>S86*H86</f>
        <v>0</v>
      </c>
      <c r="AR86" s="23" t="s">
        <v>218</v>
      </c>
      <c r="AT86" s="23" t="s">
        <v>251</v>
      </c>
      <c r="AU86" s="23" t="s">
        <v>84</v>
      </c>
      <c r="AY86" s="23" t="s">
        <v>127</v>
      </c>
      <c r="BE86" s="222">
        <f>IF(N86="základní",J86,0)</f>
        <v>0</v>
      </c>
      <c r="BF86" s="222">
        <f>IF(N86="snížená",J86,0)</f>
        <v>0</v>
      </c>
      <c r="BG86" s="222">
        <f>IF(N86="zákl. přenesená",J86,0)</f>
        <v>0</v>
      </c>
      <c r="BH86" s="222">
        <f>IF(N86="sníž. přenesená",J86,0)</f>
        <v>0</v>
      </c>
      <c r="BI86" s="222">
        <f>IF(N86="nulová",J86,0)</f>
        <v>0</v>
      </c>
      <c r="BJ86" s="23" t="s">
        <v>82</v>
      </c>
      <c r="BK86" s="222">
        <f>ROUND(I86*H86,2)</f>
        <v>0</v>
      </c>
      <c r="BL86" s="23" t="s">
        <v>141</v>
      </c>
      <c r="BM86" s="23" t="s">
        <v>141</v>
      </c>
    </row>
    <row r="87" s="1" customFormat="1" ht="16.5" customHeight="1">
      <c r="B87" s="45"/>
      <c r="C87" s="211" t="s">
        <v>137</v>
      </c>
      <c r="D87" s="211" t="s">
        <v>128</v>
      </c>
      <c r="E87" s="212" t="s">
        <v>354</v>
      </c>
      <c r="F87" s="213" t="s">
        <v>355</v>
      </c>
      <c r="G87" s="214" t="s">
        <v>356</v>
      </c>
      <c r="H87" s="215">
        <v>4</v>
      </c>
      <c r="I87" s="216"/>
      <c r="J87" s="217">
        <f>ROUND(I87*H87,2)</f>
        <v>0</v>
      </c>
      <c r="K87" s="213" t="s">
        <v>22</v>
      </c>
      <c r="L87" s="71"/>
      <c r="M87" s="218" t="s">
        <v>22</v>
      </c>
      <c r="N87" s="219" t="s">
        <v>45</v>
      </c>
      <c r="O87" s="46"/>
      <c r="P87" s="220">
        <f>O87*H87</f>
        <v>0</v>
      </c>
      <c r="Q87" s="220">
        <v>0</v>
      </c>
      <c r="R87" s="220">
        <f>Q87*H87</f>
        <v>0</v>
      </c>
      <c r="S87" s="220">
        <v>0</v>
      </c>
      <c r="T87" s="221">
        <f>S87*H87</f>
        <v>0</v>
      </c>
      <c r="AR87" s="23" t="s">
        <v>141</v>
      </c>
      <c r="AT87" s="23" t="s">
        <v>128</v>
      </c>
      <c r="AU87" s="23" t="s">
        <v>84</v>
      </c>
      <c r="AY87" s="23" t="s">
        <v>127</v>
      </c>
      <c r="BE87" s="222">
        <f>IF(N87="základní",J87,0)</f>
        <v>0</v>
      </c>
      <c r="BF87" s="222">
        <f>IF(N87="snížená",J87,0)</f>
        <v>0</v>
      </c>
      <c r="BG87" s="222">
        <f>IF(N87="zákl. přenesená",J87,0)</f>
        <v>0</v>
      </c>
      <c r="BH87" s="222">
        <f>IF(N87="sníž. přenesená",J87,0)</f>
        <v>0</v>
      </c>
      <c r="BI87" s="222">
        <f>IF(N87="nulová",J87,0)</f>
        <v>0</v>
      </c>
      <c r="BJ87" s="23" t="s">
        <v>82</v>
      </c>
      <c r="BK87" s="222">
        <f>ROUND(I87*H87,2)</f>
        <v>0</v>
      </c>
      <c r="BL87" s="23" t="s">
        <v>141</v>
      </c>
      <c r="BM87" s="23" t="s">
        <v>148</v>
      </c>
    </row>
    <row r="88" s="1" customFormat="1" ht="16.5" customHeight="1">
      <c r="B88" s="45"/>
      <c r="C88" s="271" t="s">
        <v>141</v>
      </c>
      <c r="D88" s="271" t="s">
        <v>251</v>
      </c>
      <c r="E88" s="272" t="s">
        <v>357</v>
      </c>
      <c r="F88" s="273" t="s">
        <v>358</v>
      </c>
      <c r="G88" s="274" t="s">
        <v>131</v>
      </c>
      <c r="H88" s="275">
        <v>1</v>
      </c>
      <c r="I88" s="276"/>
      <c r="J88" s="277">
        <f>ROUND(I88*H88,2)</f>
        <v>0</v>
      </c>
      <c r="K88" s="273" t="s">
        <v>22</v>
      </c>
      <c r="L88" s="278"/>
      <c r="M88" s="279" t="s">
        <v>22</v>
      </c>
      <c r="N88" s="280" t="s">
        <v>45</v>
      </c>
      <c r="O88" s="46"/>
      <c r="P88" s="220">
        <f>O88*H88</f>
        <v>0</v>
      </c>
      <c r="Q88" s="220">
        <v>0</v>
      </c>
      <c r="R88" s="220">
        <f>Q88*H88</f>
        <v>0</v>
      </c>
      <c r="S88" s="220">
        <v>0</v>
      </c>
      <c r="T88" s="221">
        <f>S88*H88</f>
        <v>0</v>
      </c>
      <c r="AR88" s="23" t="s">
        <v>218</v>
      </c>
      <c r="AT88" s="23" t="s">
        <v>251</v>
      </c>
      <c r="AU88" s="23" t="s">
        <v>84</v>
      </c>
      <c r="AY88" s="23" t="s">
        <v>127</v>
      </c>
      <c r="BE88" s="222">
        <f>IF(N88="základní",J88,0)</f>
        <v>0</v>
      </c>
      <c r="BF88" s="222">
        <f>IF(N88="snížená",J88,0)</f>
        <v>0</v>
      </c>
      <c r="BG88" s="222">
        <f>IF(N88="zákl. přenesená",J88,0)</f>
        <v>0</v>
      </c>
      <c r="BH88" s="222">
        <f>IF(N88="sníž. přenesená",J88,0)</f>
        <v>0</v>
      </c>
      <c r="BI88" s="222">
        <f>IF(N88="nulová",J88,0)</f>
        <v>0</v>
      </c>
      <c r="BJ88" s="23" t="s">
        <v>82</v>
      </c>
      <c r="BK88" s="222">
        <f>ROUND(I88*H88,2)</f>
        <v>0</v>
      </c>
      <c r="BL88" s="23" t="s">
        <v>141</v>
      </c>
      <c r="BM88" s="23" t="s">
        <v>218</v>
      </c>
    </row>
    <row r="89" s="1" customFormat="1" ht="16.5" customHeight="1">
      <c r="B89" s="45"/>
      <c r="C89" s="271" t="s">
        <v>126</v>
      </c>
      <c r="D89" s="271" t="s">
        <v>251</v>
      </c>
      <c r="E89" s="272" t="s">
        <v>359</v>
      </c>
      <c r="F89" s="273" t="s">
        <v>360</v>
      </c>
      <c r="G89" s="274" t="s">
        <v>131</v>
      </c>
      <c r="H89" s="275">
        <v>1</v>
      </c>
      <c r="I89" s="276"/>
      <c r="J89" s="277">
        <f>ROUND(I89*H89,2)</f>
        <v>0</v>
      </c>
      <c r="K89" s="273" t="s">
        <v>22</v>
      </c>
      <c r="L89" s="278"/>
      <c r="M89" s="279" t="s">
        <v>22</v>
      </c>
      <c r="N89" s="280" t="s">
        <v>45</v>
      </c>
      <c r="O89" s="46"/>
      <c r="P89" s="220">
        <f>O89*H89</f>
        <v>0</v>
      </c>
      <c r="Q89" s="220">
        <v>0</v>
      </c>
      <c r="R89" s="220">
        <f>Q89*H89</f>
        <v>0</v>
      </c>
      <c r="S89" s="220">
        <v>0</v>
      </c>
      <c r="T89" s="221">
        <f>S89*H89</f>
        <v>0</v>
      </c>
      <c r="AR89" s="23" t="s">
        <v>218</v>
      </c>
      <c r="AT89" s="23" t="s">
        <v>251</v>
      </c>
      <c r="AU89" s="23" t="s">
        <v>84</v>
      </c>
      <c r="AY89" s="23" t="s">
        <v>127</v>
      </c>
      <c r="BE89" s="222">
        <f>IF(N89="základní",J89,0)</f>
        <v>0</v>
      </c>
      <c r="BF89" s="222">
        <f>IF(N89="snížená",J89,0)</f>
        <v>0</v>
      </c>
      <c r="BG89" s="222">
        <f>IF(N89="zákl. přenesená",J89,0)</f>
        <v>0</v>
      </c>
      <c r="BH89" s="222">
        <f>IF(N89="sníž. přenesená",J89,0)</f>
        <v>0</v>
      </c>
      <c r="BI89" s="222">
        <f>IF(N89="nulová",J89,0)</f>
        <v>0</v>
      </c>
      <c r="BJ89" s="23" t="s">
        <v>82</v>
      </c>
      <c r="BK89" s="222">
        <f>ROUND(I89*H89,2)</f>
        <v>0</v>
      </c>
      <c r="BL89" s="23" t="s">
        <v>141</v>
      </c>
      <c r="BM89" s="23" t="s">
        <v>229</v>
      </c>
    </row>
    <row r="90" s="1" customFormat="1" ht="16.5" customHeight="1">
      <c r="B90" s="45"/>
      <c r="C90" s="271" t="s">
        <v>148</v>
      </c>
      <c r="D90" s="271" t="s">
        <v>251</v>
      </c>
      <c r="E90" s="272" t="s">
        <v>361</v>
      </c>
      <c r="F90" s="273" t="s">
        <v>362</v>
      </c>
      <c r="G90" s="274" t="s">
        <v>131</v>
      </c>
      <c r="H90" s="275">
        <v>1</v>
      </c>
      <c r="I90" s="276"/>
      <c r="J90" s="277">
        <f>ROUND(I90*H90,2)</f>
        <v>0</v>
      </c>
      <c r="K90" s="273" t="s">
        <v>22</v>
      </c>
      <c r="L90" s="278"/>
      <c r="M90" s="279" t="s">
        <v>22</v>
      </c>
      <c r="N90" s="280" t="s">
        <v>45</v>
      </c>
      <c r="O90" s="46"/>
      <c r="P90" s="220">
        <f>O90*H90</f>
        <v>0</v>
      </c>
      <c r="Q90" s="220">
        <v>0</v>
      </c>
      <c r="R90" s="220">
        <f>Q90*H90</f>
        <v>0</v>
      </c>
      <c r="S90" s="220">
        <v>0</v>
      </c>
      <c r="T90" s="221">
        <f>S90*H90</f>
        <v>0</v>
      </c>
      <c r="AR90" s="23" t="s">
        <v>218</v>
      </c>
      <c r="AT90" s="23" t="s">
        <v>251</v>
      </c>
      <c r="AU90" s="23" t="s">
        <v>84</v>
      </c>
      <c r="AY90" s="23" t="s">
        <v>127</v>
      </c>
      <c r="BE90" s="222">
        <f>IF(N90="základní",J90,0)</f>
        <v>0</v>
      </c>
      <c r="BF90" s="222">
        <f>IF(N90="snížená",J90,0)</f>
        <v>0</v>
      </c>
      <c r="BG90" s="222">
        <f>IF(N90="zákl. přenesená",J90,0)</f>
        <v>0</v>
      </c>
      <c r="BH90" s="222">
        <f>IF(N90="sníž. přenesená",J90,0)</f>
        <v>0</v>
      </c>
      <c r="BI90" s="222">
        <f>IF(N90="nulová",J90,0)</f>
        <v>0</v>
      </c>
      <c r="BJ90" s="23" t="s">
        <v>82</v>
      </c>
      <c r="BK90" s="222">
        <f>ROUND(I90*H90,2)</f>
        <v>0</v>
      </c>
      <c r="BL90" s="23" t="s">
        <v>141</v>
      </c>
      <c r="BM90" s="23" t="s">
        <v>240</v>
      </c>
    </row>
    <row r="91" s="1" customFormat="1" ht="16.5" customHeight="1">
      <c r="B91" s="45"/>
      <c r="C91" s="211" t="s">
        <v>152</v>
      </c>
      <c r="D91" s="211" t="s">
        <v>128</v>
      </c>
      <c r="E91" s="212" t="s">
        <v>363</v>
      </c>
      <c r="F91" s="213" t="s">
        <v>364</v>
      </c>
      <c r="G91" s="214" t="s">
        <v>131</v>
      </c>
      <c r="H91" s="215">
        <v>1</v>
      </c>
      <c r="I91" s="216"/>
      <c r="J91" s="217">
        <f>ROUND(I91*H91,2)</f>
        <v>0</v>
      </c>
      <c r="K91" s="213" t="s">
        <v>22</v>
      </c>
      <c r="L91" s="71"/>
      <c r="M91" s="218" t="s">
        <v>22</v>
      </c>
      <c r="N91" s="219" t="s">
        <v>45</v>
      </c>
      <c r="O91" s="46"/>
      <c r="P91" s="220">
        <f>O91*H91</f>
        <v>0</v>
      </c>
      <c r="Q91" s="220">
        <v>0</v>
      </c>
      <c r="R91" s="220">
        <f>Q91*H91</f>
        <v>0</v>
      </c>
      <c r="S91" s="220">
        <v>0</v>
      </c>
      <c r="T91" s="221">
        <f>S91*H91</f>
        <v>0</v>
      </c>
      <c r="AR91" s="23" t="s">
        <v>141</v>
      </c>
      <c r="AT91" s="23" t="s">
        <v>128</v>
      </c>
      <c r="AU91" s="23" t="s">
        <v>84</v>
      </c>
      <c r="AY91" s="23" t="s">
        <v>127</v>
      </c>
      <c r="BE91" s="222">
        <f>IF(N91="základní",J91,0)</f>
        <v>0</v>
      </c>
      <c r="BF91" s="222">
        <f>IF(N91="snížená",J91,0)</f>
        <v>0</v>
      </c>
      <c r="BG91" s="222">
        <f>IF(N91="zákl. přenesená",J91,0)</f>
        <v>0</v>
      </c>
      <c r="BH91" s="222">
        <f>IF(N91="sníž. přenesená",J91,0)</f>
        <v>0</v>
      </c>
      <c r="BI91" s="222">
        <f>IF(N91="nulová",J91,0)</f>
        <v>0</v>
      </c>
      <c r="BJ91" s="23" t="s">
        <v>82</v>
      </c>
      <c r="BK91" s="222">
        <f>ROUND(I91*H91,2)</f>
        <v>0</v>
      </c>
      <c r="BL91" s="23" t="s">
        <v>141</v>
      </c>
      <c r="BM91" s="23" t="s">
        <v>250</v>
      </c>
    </row>
    <row r="92" s="1" customFormat="1" ht="16.5" customHeight="1">
      <c r="B92" s="45"/>
      <c r="C92" s="211" t="s">
        <v>218</v>
      </c>
      <c r="D92" s="211" t="s">
        <v>128</v>
      </c>
      <c r="E92" s="212" t="s">
        <v>365</v>
      </c>
      <c r="F92" s="213" t="s">
        <v>366</v>
      </c>
      <c r="G92" s="214" t="s">
        <v>131</v>
      </c>
      <c r="H92" s="215">
        <v>1</v>
      </c>
      <c r="I92" s="216"/>
      <c r="J92" s="217">
        <f>ROUND(I92*H92,2)</f>
        <v>0</v>
      </c>
      <c r="K92" s="213" t="s">
        <v>22</v>
      </c>
      <c r="L92" s="71"/>
      <c r="M92" s="218" t="s">
        <v>22</v>
      </c>
      <c r="N92" s="219" t="s">
        <v>45</v>
      </c>
      <c r="O92" s="46"/>
      <c r="P92" s="220">
        <f>O92*H92</f>
        <v>0</v>
      </c>
      <c r="Q92" s="220">
        <v>0</v>
      </c>
      <c r="R92" s="220">
        <f>Q92*H92</f>
        <v>0</v>
      </c>
      <c r="S92" s="220">
        <v>0</v>
      </c>
      <c r="T92" s="221">
        <f>S92*H92</f>
        <v>0</v>
      </c>
      <c r="AR92" s="23" t="s">
        <v>141</v>
      </c>
      <c r="AT92" s="23" t="s">
        <v>128</v>
      </c>
      <c r="AU92" s="23" t="s">
        <v>84</v>
      </c>
      <c r="AY92" s="23" t="s">
        <v>127</v>
      </c>
      <c r="BE92" s="222">
        <f>IF(N92="základní",J92,0)</f>
        <v>0</v>
      </c>
      <c r="BF92" s="222">
        <f>IF(N92="snížená",J92,0)</f>
        <v>0</v>
      </c>
      <c r="BG92" s="222">
        <f>IF(N92="zákl. přenesená",J92,0)</f>
        <v>0</v>
      </c>
      <c r="BH92" s="222">
        <f>IF(N92="sníž. přenesená",J92,0)</f>
        <v>0</v>
      </c>
      <c r="BI92" s="222">
        <f>IF(N92="nulová",J92,0)</f>
        <v>0</v>
      </c>
      <c r="BJ92" s="23" t="s">
        <v>82</v>
      </c>
      <c r="BK92" s="222">
        <f>ROUND(I92*H92,2)</f>
        <v>0</v>
      </c>
      <c r="BL92" s="23" t="s">
        <v>141</v>
      </c>
      <c r="BM92" s="23" t="s">
        <v>266</v>
      </c>
    </row>
    <row r="93" s="1" customFormat="1" ht="16.5" customHeight="1">
      <c r="B93" s="45"/>
      <c r="C93" s="211" t="s">
        <v>223</v>
      </c>
      <c r="D93" s="211" t="s">
        <v>128</v>
      </c>
      <c r="E93" s="212" t="s">
        <v>367</v>
      </c>
      <c r="F93" s="213" t="s">
        <v>368</v>
      </c>
      <c r="G93" s="214" t="s">
        <v>131</v>
      </c>
      <c r="H93" s="215">
        <v>1</v>
      </c>
      <c r="I93" s="216"/>
      <c r="J93" s="217">
        <f>ROUND(I93*H93,2)</f>
        <v>0</v>
      </c>
      <c r="K93" s="213" t="s">
        <v>22</v>
      </c>
      <c r="L93" s="71"/>
      <c r="M93" s="218" t="s">
        <v>22</v>
      </c>
      <c r="N93" s="219" t="s">
        <v>45</v>
      </c>
      <c r="O93" s="46"/>
      <c r="P93" s="220">
        <f>O93*H93</f>
        <v>0</v>
      </c>
      <c r="Q93" s="220">
        <v>0</v>
      </c>
      <c r="R93" s="220">
        <f>Q93*H93</f>
        <v>0</v>
      </c>
      <c r="S93" s="220">
        <v>0</v>
      </c>
      <c r="T93" s="221">
        <f>S93*H93</f>
        <v>0</v>
      </c>
      <c r="AR93" s="23" t="s">
        <v>141</v>
      </c>
      <c r="AT93" s="23" t="s">
        <v>128</v>
      </c>
      <c r="AU93" s="23" t="s">
        <v>84</v>
      </c>
      <c r="AY93" s="23" t="s">
        <v>127</v>
      </c>
      <c r="BE93" s="222">
        <f>IF(N93="základní",J93,0)</f>
        <v>0</v>
      </c>
      <c r="BF93" s="222">
        <f>IF(N93="snížená",J93,0)</f>
        <v>0</v>
      </c>
      <c r="BG93" s="222">
        <f>IF(N93="zákl. přenesená",J93,0)</f>
        <v>0</v>
      </c>
      <c r="BH93" s="222">
        <f>IF(N93="sníž. přenesená",J93,0)</f>
        <v>0</v>
      </c>
      <c r="BI93" s="222">
        <f>IF(N93="nulová",J93,0)</f>
        <v>0</v>
      </c>
      <c r="BJ93" s="23" t="s">
        <v>82</v>
      </c>
      <c r="BK93" s="222">
        <f>ROUND(I93*H93,2)</f>
        <v>0</v>
      </c>
      <c r="BL93" s="23" t="s">
        <v>141</v>
      </c>
      <c r="BM93" s="23" t="s">
        <v>277</v>
      </c>
    </row>
    <row r="94" s="9" customFormat="1" ht="29.88" customHeight="1">
      <c r="B94" s="197"/>
      <c r="C94" s="198"/>
      <c r="D94" s="199" t="s">
        <v>73</v>
      </c>
      <c r="E94" s="234" t="s">
        <v>369</v>
      </c>
      <c r="F94" s="234" t="s">
        <v>370</v>
      </c>
      <c r="G94" s="198"/>
      <c r="H94" s="198"/>
      <c r="I94" s="201"/>
      <c r="J94" s="235">
        <f>BK94</f>
        <v>0</v>
      </c>
      <c r="K94" s="198"/>
      <c r="L94" s="203"/>
      <c r="M94" s="204"/>
      <c r="N94" s="205"/>
      <c r="O94" s="205"/>
      <c r="P94" s="206">
        <f>SUM(P95:P114)</f>
        <v>0</v>
      </c>
      <c r="Q94" s="205"/>
      <c r="R94" s="206">
        <f>SUM(R95:R114)</f>
        <v>0</v>
      </c>
      <c r="S94" s="205"/>
      <c r="T94" s="207">
        <f>SUM(T95:T114)</f>
        <v>0</v>
      </c>
      <c r="AR94" s="208" t="s">
        <v>82</v>
      </c>
      <c r="AT94" s="209" t="s">
        <v>73</v>
      </c>
      <c r="AU94" s="209" t="s">
        <v>82</v>
      </c>
      <c r="AY94" s="208" t="s">
        <v>127</v>
      </c>
      <c r="BK94" s="210">
        <f>SUM(BK95:BK114)</f>
        <v>0</v>
      </c>
    </row>
    <row r="95" s="1" customFormat="1" ht="25.5" customHeight="1">
      <c r="B95" s="45"/>
      <c r="C95" s="211" t="s">
        <v>229</v>
      </c>
      <c r="D95" s="211" t="s">
        <v>128</v>
      </c>
      <c r="E95" s="212" t="s">
        <v>350</v>
      </c>
      <c r="F95" s="213" t="s">
        <v>351</v>
      </c>
      <c r="G95" s="214" t="s">
        <v>296</v>
      </c>
      <c r="H95" s="215">
        <v>16.5</v>
      </c>
      <c r="I95" s="216"/>
      <c r="J95" s="217">
        <f>ROUND(I95*H95,2)</f>
        <v>0</v>
      </c>
      <c r="K95" s="213" t="s">
        <v>22</v>
      </c>
      <c r="L95" s="71"/>
      <c r="M95" s="218" t="s">
        <v>22</v>
      </c>
      <c r="N95" s="219" t="s">
        <v>45</v>
      </c>
      <c r="O95" s="46"/>
      <c r="P95" s="220">
        <f>O95*H95</f>
        <v>0</v>
      </c>
      <c r="Q95" s="220">
        <v>0</v>
      </c>
      <c r="R95" s="220">
        <f>Q95*H95</f>
        <v>0</v>
      </c>
      <c r="S95" s="220">
        <v>0</v>
      </c>
      <c r="T95" s="221">
        <f>S95*H95</f>
        <v>0</v>
      </c>
      <c r="AR95" s="23" t="s">
        <v>141</v>
      </c>
      <c r="AT95" s="23" t="s">
        <v>128</v>
      </c>
      <c r="AU95" s="23" t="s">
        <v>84</v>
      </c>
      <c r="AY95" s="23" t="s">
        <v>127</v>
      </c>
      <c r="BE95" s="222">
        <f>IF(N95="základní",J95,0)</f>
        <v>0</v>
      </c>
      <c r="BF95" s="222">
        <f>IF(N95="snížená",J95,0)</f>
        <v>0</v>
      </c>
      <c r="BG95" s="222">
        <f>IF(N95="zákl. přenesená",J95,0)</f>
        <v>0</v>
      </c>
      <c r="BH95" s="222">
        <f>IF(N95="sníž. přenesená",J95,0)</f>
        <v>0</v>
      </c>
      <c r="BI95" s="222">
        <f>IF(N95="nulová",J95,0)</f>
        <v>0</v>
      </c>
      <c r="BJ95" s="23" t="s">
        <v>82</v>
      </c>
      <c r="BK95" s="222">
        <f>ROUND(I95*H95,2)</f>
        <v>0</v>
      </c>
      <c r="BL95" s="23" t="s">
        <v>141</v>
      </c>
      <c r="BM95" s="23" t="s">
        <v>286</v>
      </c>
    </row>
    <row r="96" s="1" customFormat="1" ht="25.5" customHeight="1">
      <c r="B96" s="45"/>
      <c r="C96" s="211" t="s">
        <v>234</v>
      </c>
      <c r="D96" s="211" t="s">
        <v>128</v>
      </c>
      <c r="E96" s="212" t="s">
        <v>371</v>
      </c>
      <c r="F96" s="213" t="s">
        <v>372</v>
      </c>
      <c r="G96" s="214" t="s">
        <v>296</v>
      </c>
      <c r="H96" s="215">
        <v>12</v>
      </c>
      <c r="I96" s="216"/>
      <c r="J96" s="217">
        <f>ROUND(I96*H96,2)</f>
        <v>0</v>
      </c>
      <c r="K96" s="213" t="s">
        <v>22</v>
      </c>
      <c r="L96" s="71"/>
      <c r="M96" s="218" t="s">
        <v>22</v>
      </c>
      <c r="N96" s="219" t="s">
        <v>45</v>
      </c>
      <c r="O96" s="46"/>
      <c r="P96" s="220">
        <f>O96*H96</f>
        <v>0</v>
      </c>
      <c r="Q96" s="220">
        <v>0</v>
      </c>
      <c r="R96" s="220">
        <f>Q96*H96</f>
        <v>0</v>
      </c>
      <c r="S96" s="220">
        <v>0</v>
      </c>
      <c r="T96" s="221">
        <f>S96*H96</f>
        <v>0</v>
      </c>
      <c r="AR96" s="23" t="s">
        <v>141</v>
      </c>
      <c r="AT96" s="23" t="s">
        <v>128</v>
      </c>
      <c r="AU96" s="23" t="s">
        <v>84</v>
      </c>
      <c r="AY96" s="23" t="s">
        <v>127</v>
      </c>
      <c r="BE96" s="222">
        <f>IF(N96="základní",J96,0)</f>
        <v>0</v>
      </c>
      <c r="BF96" s="222">
        <f>IF(N96="snížená",J96,0)</f>
        <v>0</v>
      </c>
      <c r="BG96" s="222">
        <f>IF(N96="zákl. přenesená",J96,0)</f>
        <v>0</v>
      </c>
      <c r="BH96" s="222">
        <f>IF(N96="sníž. přenesená",J96,0)</f>
        <v>0</v>
      </c>
      <c r="BI96" s="222">
        <f>IF(N96="nulová",J96,0)</f>
        <v>0</v>
      </c>
      <c r="BJ96" s="23" t="s">
        <v>82</v>
      </c>
      <c r="BK96" s="222">
        <f>ROUND(I96*H96,2)</f>
        <v>0</v>
      </c>
      <c r="BL96" s="23" t="s">
        <v>141</v>
      </c>
      <c r="BM96" s="23" t="s">
        <v>293</v>
      </c>
    </row>
    <row r="97" s="1" customFormat="1" ht="16.5" customHeight="1">
      <c r="B97" s="45"/>
      <c r="C97" s="271" t="s">
        <v>240</v>
      </c>
      <c r="D97" s="271" t="s">
        <v>251</v>
      </c>
      <c r="E97" s="272" t="s">
        <v>352</v>
      </c>
      <c r="F97" s="273" t="s">
        <v>353</v>
      </c>
      <c r="G97" s="274" t="s">
        <v>296</v>
      </c>
      <c r="H97" s="275">
        <v>16.5</v>
      </c>
      <c r="I97" s="276"/>
      <c r="J97" s="277">
        <f>ROUND(I97*H97,2)</f>
        <v>0</v>
      </c>
      <c r="K97" s="273" t="s">
        <v>22</v>
      </c>
      <c r="L97" s="278"/>
      <c r="M97" s="279" t="s">
        <v>22</v>
      </c>
      <c r="N97" s="280" t="s">
        <v>45</v>
      </c>
      <c r="O97" s="46"/>
      <c r="P97" s="220">
        <f>O97*H97</f>
        <v>0</v>
      </c>
      <c r="Q97" s="220">
        <v>0</v>
      </c>
      <c r="R97" s="220">
        <f>Q97*H97</f>
        <v>0</v>
      </c>
      <c r="S97" s="220">
        <v>0</v>
      </c>
      <c r="T97" s="221">
        <f>S97*H97</f>
        <v>0</v>
      </c>
      <c r="AR97" s="23" t="s">
        <v>218</v>
      </c>
      <c r="AT97" s="23" t="s">
        <v>251</v>
      </c>
      <c r="AU97" s="23" t="s">
        <v>84</v>
      </c>
      <c r="AY97" s="23" t="s">
        <v>127</v>
      </c>
      <c r="BE97" s="222">
        <f>IF(N97="základní",J97,0)</f>
        <v>0</v>
      </c>
      <c r="BF97" s="222">
        <f>IF(N97="snížená",J97,0)</f>
        <v>0</v>
      </c>
      <c r="BG97" s="222">
        <f>IF(N97="zákl. přenesená",J97,0)</f>
        <v>0</v>
      </c>
      <c r="BH97" s="222">
        <f>IF(N97="sníž. přenesená",J97,0)</f>
        <v>0</v>
      </c>
      <c r="BI97" s="222">
        <f>IF(N97="nulová",J97,0)</f>
        <v>0</v>
      </c>
      <c r="BJ97" s="23" t="s">
        <v>82</v>
      </c>
      <c r="BK97" s="222">
        <f>ROUND(I97*H97,2)</f>
        <v>0</v>
      </c>
      <c r="BL97" s="23" t="s">
        <v>141</v>
      </c>
      <c r="BM97" s="23" t="s">
        <v>310</v>
      </c>
    </row>
    <row r="98" s="1" customFormat="1" ht="16.5" customHeight="1">
      <c r="B98" s="45"/>
      <c r="C98" s="271" t="s">
        <v>245</v>
      </c>
      <c r="D98" s="271" t="s">
        <v>251</v>
      </c>
      <c r="E98" s="272" t="s">
        <v>373</v>
      </c>
      <c r="F98" s="273" t="s">
        <v>374</v>
      </c>
      <c r="G98" s="274" t="s">
        <v>296</v>
      </c>
      <c r="H98" s="275">
        <v>12</v>
      </c>
      <c r="I98" s="276"/>
      <c r="J98" s="277">
        <f>ROUND(I98*H98,2)</f>
        <v>0</v>
      </c>
      <c r="K98" s="273" t="s">
        <v>22</v>
      </c>
      <c r="L98" s="278"/>
      <c r="M98" s="279" t="s">
        <v>22</v>
      </c>
      <c r="N98" s="280" t="s">
        <v>45</v>
      </c>
      <c r="O98" s="46"/>
      <c r="P98" s="220">
        <f>O98*H98</f>
        <v>0</v>
      </c>
      <c r="Q98" s="220">
        <v>0</v>
      </c>
      <c r="R98" s="220">
        <f>Q98*H98</f>
        <v>0</v>
      </c>
      <c r="S98" s="220">
        <v>0</v>
      </c>
      <c r="T98" s="221">
        <f>S98*H98</f>
        <v>0</v>
      </c>
      <c r="AR98" s="23" t="s">
        <v>218</v>
      </c>
      <c r="AT98" s="23" t="s">
        <v>251</v>
      </c>
      <c r="AU98" s="23" t="s">
        <v>84</v>
      </c>
      <c r="AY98" s="23" t="s">
        <v>127</v>
      </c>
      <c r="BE98" s="222">
        <f>IF(N98="základní",J98,0)</f>
        <v>0</v>
      </c>
      <c r="BF98" s="222">
        <f>IF(N98="snížená",J98,0)</f>
        <v>0</v>
      </c>
      <c r="BG98" s="222">
        <f>IF(N98="zákl. přenesená",J98,0)</f>
        <v>0</v>
      </c>
      <c r="BH98" s="222">
        <f>IF(N98="sníž. přenesená",J98,0)</f>
        <v>0</v>
      </c>
      <c r="BI98" s="222">
        <f>IF(N98="nulová",J98,0)</f>
        <v>0</v>
      </c>
      <c r="BJ98" s="23" t="s">
        <v>82</v>
      </c>
      <c r="BK98" s="222">
        <f>ROUND(I98*H98,2)</f>
        <v>0</v>
      </c>
      <c r="BL98" s="23" t="s">
        <v>141</v>
      </c>
      <c r="BM98" s="23" t="s">
        <v>320</v>
      </c>
    </row>
    <row r="99" s="1" customFormat="1" ht="16.5" customHeight="1">
      <c r="B99" s="45"/>
      <c r="C99" s="271" t="s">
        <v>250</v>
      </c>
      <c r="D99" s="271" t="s">
        <v>251</v>
      </c>
      <c r="E99" s="272" t="s">
        <v>375</v>
      </c>
      <c r="F99" s="273" t="s">
        <v>376</v>
      </c>
      <c r="G99" s="274" t="s">
        <v>296</v>
      </c>
      <c r="H99" s="275">
        <v>3</v>
      </c>
      <c r="I99" s="276"/>
      <c r="J99" s="277">
        <f>ROUND(I99*H99,2)</f>
        <v>0</v>
      </c>
      <c r="K99" s="273" t="s">
        <v>22</v>
      </c>
      <c r="L99" s="278"/>
      <c r="M99" s="279" t="s">
        <v>22</v>
      </c>
      <c r="N99" s="280" t="s">
        <v>45</v>
      </c>
      <c r="O99" s="46"/>
      <c r="P99" s="220">
        <f>O99*H99</f>
        <v>0</v>
      </c>
      <c r="Q99" s="220">
        <v>0</v>
      </c>
      <c r="R99" s="220">
        <f>Q99*H99</f>
        <v>0</v>
      </c>
      <c r="S99" s="220">
        <v>0</v>
      </c>
      <c r="T99" s="221">
        <f>S99*H99</f>
        <v>0</v>
      </c>
      <c r="AR99" s="23" t="s">
        <v>218</v>
      </c>
      <c r="AT99" s="23" t="s">
        <v>251</v>
      </c>
      <c r="AU99" s="23" t="s">
        <v>84</v>
      </c>
      <c r="AY99" s="23" t="s">
        <v>127</v>
      </c>
      <c r="BE99" s="222">
        <f>IF(N99="základní",J99,0)</f>
        <v>0</v>
      </c>
      <c r="BF99" s="222">
        <f>IF(N99="snížená",J99,0)</f>
        <v>0</v>
      </c>
      <c r="BG99" s="222">
        <f>IF(N99="zákl. přenesená",J99,0)</f>
        <v>0</v>
      </c>
      <c r="BH99" s="222">
        <f>IF(N99="sníž. přenesená",J99,0)</f>
        <v>0</v>
      </c>
      <c r="BI99" s="222">
        <f>IF(N99="nulová",J99,0)</f>
        <v>0</v>
      </c>
      <c r="BJ99" s="23" t="s">
        <v>82</v>
      </c>
      <c r="BK99" s="222">
        <f>ROUND(I99*H99,2)</f>
        <v>0</v>
      </c>
      <c r="BL99" s="23" t="s">
        <v>141</v>
      </c>
      <c r="BM99" s="23" t="s">
        <v>333</v>
      </c>
    </row>
    <row r="100" s="1" customFormat="1" ht="16.5" customHeight="1">
      <c r="B100" s="45"/>
      <c r="C100" s="271" t="s">
        <v>10</v>
      </c>
      <c r="D100" s="271" t="s">
        <v>251</v>
      </c>
      <c r="E100" s="272" t="s">
        <v>377</v>
      </c>
      <c r="F100" s="273" t="s">
        <v>378</v>
      </c>
      <c r="G100" s="274" t="s">
        <v>296</v>
      </c>
      <c r="H100" s="275">
        <v>20</v>
      </c>
      <c r="I100" s="276"/>
      <c r="J100" s="277">
        <f>ROUND(I100*H100,2)</f>
        <v>0</v>
      </c>
      <c r="K100" s="273" t="s">
        <v>22</v>
      </c>
      <c r="L100" s="278"/>
      <c r="M100" s="279" t="s">
        <v>22</v>
      </c>
      <c r="N100" s="280" t="s">
        <v>45</v>
      </c>
      <c r="O100" s="46"/>
      <c r="P100" s="220">
        <f>O100*H100</f>
        <v>0</v>
      </c>
      <c r="Q100" s="220">
        <v>0</v>
      </c>
      <c r="R100" s="220">
        <f>Q100*H100</f>
        <v>0</v>
      </c>
      <c r="S100" s="220">
        <v>0</v>
      </c>
      <c r="T100" s="221">
        <f>S100*H100</f>
        <v>0</v>
      </c>
      <c r="AR100" s="23" t="s">
        <v>218</v>
      </c>
      <c r="AT100" s="23" t="s">
        <v>251</v>
      </c>
      <c r="AU100" s="23" t="s">
        <v>84</v>
      </c>
      <c r="AY100" s="23" t="s">
        <v>127</v>
      </c>
      <c r="BE100" s="222">
        <f>IF(N100="základní",J100,0)</f>
        <v>0</v>
      </c>
      <c r="BF100" s="222">
        <f>IF(N100="snížená",J100,0)</f>
        <v>0</v>
      </c>
      <c r="BG100" s="222">
        <f>IF(N100="zákl. přenesená",J100,0)</f>
        <v>0</v>
      </c>
      <c r="BH100" s="222">
        <f>IF(N100="sníž. přenesená",J100,0)</f>
        <v>0</v>
      </c>
      <c r="BI100" s="222">
        <f>IF(N100="nulová",J100,0)</f>
        <v>0</v>
      </c>
      <c r="BJ100" s="23" t="s">
        <v>82</v>
      </c>
      <c r="BK100" s="222">
        <f>ROUND(I100*H100,2)</f>
        <v>0</v>
      </c>
      <c r="BL100" s="23" t="s">
        <v>141</v>
      </c>
      <c r="BM100" s="23" t="s">
        <v>379</v>
      </c>
    </row>
    <row r="101" s="1" customFormat="1" ht="16.5" customHeight="1">
      <c r="B101" s="45"/>
      <c r="C101" s="271" t="s">
        <v>266</v>
      </c>
      <c r="D101" s="271" t="s">
        <v>251</v>
      </c>
      <c r="E101" s="272" t="s">
        <v>380</v>
      </c>
      <c r="F101" s="273" t="s">
        <v>381</v>
      </c>
      <c r="G101" s="274" t="s">
        <v>296</v>
      </c>
      <c r="H101" s="275">
        <v>20</v>
      </c>
      <c r="I101" s="276"/>
      <c r="J101" s="277">
        <f>ROUND(I101*H101,2)</f>
        <v>0</v>
      </c>
      <c r="K101" s="273" t="s">
        <v>22</v>
      </c>
      <c r="L101" s="278"/>
      <c r="M101" s="279" t="s">
        <v>22</v>
      </c>
      <c r="N101" s="280" t="s">
        <v>45</v>
      </c>
      <c r="O101" s="46"/>
      <c r="P101" s="220">
        <f>O101*H101</f>
        <v>0</v>
      </c>
      <c r="Q101" s="220">
        <v>0</v>
      </c>
      <c r="R101" s="220">
        <f>Q101*H101</f>
        <v>0</v>
      </c>
      <c r="S101" s="220">
        <v>0</v>
      </c>
      <c r="T101" s="221">
        <f>S101*H101</f>
        <v>0</v>
      </c>
      <c r="AR101" s="23" t="s">
        <v>218</v>
      </c>
      <c r="AT101" s="23" t="s">
        <v>251</v>
      </c>
      <c r="AU101" s="23" t="s">
        <v>84</v>
      </c>
      <c r="AY101" s="23" t="s">
        <v>127</v>
      </c>
      <c r="BE101" s="222">
        <f>IF(N101="základní",J101,0)</f>
        <v>0</v>
      </c>
      <c r="BF101" s="222">
        <f>IF(N101="snížená",J101,0)</f>
        <v>0</v>
      </c>
      <c r="BG101" s="222">
        <f>IF(N101="zákl. přenesená",J101,0)</f>
        <v>0</v>
      </c>
      <c r="BH101" s="222">
        <f>IF(N101="sníž. přenesená",J101,0)</f>
        <v>0</v>
      </c>
      <c r="BI101" s="222">
        <f>IF(N101="nulová",J101,0)</f>
        <v>0</v>
      </c>
      <c r="BJ101" s="23" t="s">
        <v>82</v>
      </c>
      <c r="BK101" s="222">
        <f>ROUND(I101*H101,2)</f>
        <v>0</v>
      </c>
      <c r="BL101" s="23" t="s">
        <v>141</v>
      </c>
      <c r="BM101" s="23" t="s">
        <v>382</v>
      </c>
    </row>
    <row r="102" s="1" customFormat="1" ht="25.5" customHeight="1">
      <c r="B102" s="45"/>
      <c r="C102" s="211" t="s">
        <v>273</v>
      </c>
      <c r="D102" s="211" t="s">
        <v>128</v>
      </c>
      <c r="E102" s="212" t="s">
        <v>383</v>
      </c>
      <c r="F102" s="213" t="s">
        <v>384</v>
      </c>
      <c r="G102" s="214" t="s">
        <v>356</v>
      </c>
      <c r="H102" s="215">
        <v>1</v>
      </c>
      <c r="I102" s="216"/>
      <c r="J102" s="217">
        <f>ROUND(I102*H102,2)</f>
        <v>0</v>
      </c>
      <c r="K102" s="213" t="s">
        <v>22</v>
      </c>
      <c r="L102" s="71"/>
      <c r="M102" s="218" t="s">
        <v>22</v>
      </c>
      <c r="N102" s="219" t="s">
        <v>45</v>
      </c>
      <c r="O102" s="46"/>
      <c r="P102" s="220">
        <f>O102*H102</f>
        <v>0</v>
      </c>
      <c r="Q102" s="220">
        <v>0</v>
      </c>
      <c r="R102" s="220">
        <f>Q102*H102</f>
        <v>0</v>
      </c>
      <c r="S102" s="220">
        <v>0</v>
      </c>
      <c r="T102" s="221">
        <f>S102*H102</f>
        <v>0</v>
      </c>
      <c r="AR102" s="23" t="s">
        <v>141</v>
      </c>
      <c r="AT102" s="23" t="s">
        <v>128</v>
      </c>
      <c r="AU102" s="23" t="s">
        <v>84</v>
      </c>
      <c r="AY102" s="23" t="s">
        <v>127</v>
      </c>
      <c r="BE102" s="222">
        <f>IF(N102="základní",J102,0)</f>
        <v>0</v>
      </c>
      <c r="BF102" s="222">
        <f>IF(N102="snížená",J102,0)</f>
        <v>0</v>
      </c>
      <c r="BG102" s="222">
        <f>IF(N102="zákl. přenesená",J102,0)</f>
        <v>0</v>
      </c>
      <c r="BH102" s="222">
        <f>IF(N102="sníž. přenesená",J102,0)</f>
        <v>0</v>
      </c>
      <c r="BI102" s="222">
        <f>IF(N102="nulová",J102,0)</f>
        <v>0</v>
      </c>
      <c r="BJ102" s="23" t="s">
        <v>82</v>
      </c>
      <c r="BK102" s="222">
        <f>ROUND(I102*H102,2)</f>
        <v>0</v>
      </c>
      <c r="BL102" s="23" t="s">
        <v>141</v>
      </c>
      <c r="BM102" s="23" t="s">
        <v>385</v>
      </c>
    </row>
    <row r="103" s="1" customFormat="1" ht="16.5" customHeight="1">
      <c r="B103" s="45"/>
      <c r="C103" s="271" t="s">
        <v>277</v>
      </c>
      <c r="D103" s="271" t="s">
        <v>251</v>
      </c>
      <c r="E103" s="272" t="s">
        <v>386</v>
      </c>
      <c r="F103" s="273" t="s">
        <v>387</v>
      </c>
      <c r="G103" s="274" t="s">
        <v>388</v>
      </c>
      <c r="H103" s="275">
        <v>1</v>
      </c>
      <c r="I103" s="276"/>
      <c r="J103" s="277">
        <f>ROUND(I103*H103,2)</f>
        <v>0</v>
      </c>
      <c r="K103" s="273" t="s">
        <v>22</v>
      </c>
      <c r="L103" s="278"/>
      <c r="M103" s="279" t="s">
        <v>22</v>
      </c>
      <c r="N103" s="280" t="s">
        <v>45</v>
      </c>
      <c r="O103" s="46"/>
      <c r="P103" s="220">
        <f>O103*H103</f>
        <v>0</v>
      </c>
      <c r="Q103" s="220">
        <v>0</v>
      </c>
      <c r="R103" s="220">
        <f>Q103*H103</f>
        <v>0</v>
      </c>
      <c r="S103" s="220">
        <v>0</v>
      </c>
      <c r="T103" s="221">
        <f>S103*H103</f>
        <v>0</v>
      </c>
      <c r="AR103" s="23" t="s">
        <v>218</v>
      </c>
      <c r="AT103" s="23" t="s">
        <v>251</v>
      </c>
      <c r="AU103" s="23" t="s">
        <v>84</v>
      </c>
      <c r="AY103" s="23" t="s">
        <v>127</v>
      </c>
      <c r="BE103" s="222">
        <f>IF(N103="základní",J103,0)</f>
        <v>0</v>
      </c>
      <c r="BF103" s="222">
        <f>IF(N103="snížená",J103,0)</f>
        <v>0</v>
      </c>
      <c r="BG103" s="222">
        <f>IF(N103="zákl. přenesená",J103,0)</f>
        <v>0</v>
      </c>
      <c r="BH103" s="222">
        <f>IF(N103="sníž. přenesená",J103,0)</f>
        <v>0</v>
      </c>
      <c r="BI103" s="222">
        <f>IF(N103="nulová",J103,0)</f>
        <v>0</v>
      </c>
      <c r="BJ103" s="23" t="s">
        <v>82</v>
      </c>
      <c r="BK103" s="222">
        <f>ROUND(I103*H103,2)</f>
        <v>0</v>
      </c>
      <c r="BL103" s="23" t="s">
        <v>141</v>
      </c>
      <c r="BM103" s="23" t="s">
        <v>389</v>
      </c>
    </row>
    <row r="104" s="1" customFormat="1" ht="16.5" customHeight="1">
      <c r="B104" s="45"/>
      <c r="C104" s="271" t="s">
        <v>281</v>
      </c>
      <c r="D104" s="271" t="s">
        <v>251</v>
      </c>
      <c r="E104" s="272" t="s">
        <v>390</v>
      </c>
      <c r="F104" s="273" t="s">
        <v>391</v>
      </c>
      <c r="G104" s="274" t="s">
        <v>388</v>
      </c>
      <c r="H104" s="275">
        <v>1</v>
      </c>
      <c r="I104" s="276"/>
      <c r="J104" s="277">
        <f>ROUND(I104*H104,2)</f>
        <v>0</v>
      </c>
      <c r="K104" s="273" t="s">
        <v>22</v>
      </c>
      <c r="L104" s="278"/>
      <c r="M104" s="279" t="s">
        <v>22</v>
      </c>
      <c r="N104" s="280" t="s">
        <v>45</v>
      </c>
      <c r="O104" s="46"/>
      <c r="P104" s="220">
        <f>O104*H104</f>
        <v>0</v>
      </c>
      <c r="Q104" s="220">
        <v>0</v>
      </c>
      <c r="R104" s="220">
        <f>Q104*H104</f>
        <v>0</v>
      </c>
      <c r="S104" s="220">
        <v>0</v>
      </c>
      <c r="T104" s="221">
        <f>S104*H104</f>
        <v>0</v>
      </c>
      <c r="AR104" s="23" t="s">
        <v>218</v>
      </c>
      <c r="AT104" s="23" t="s">
        <v>251</v>
      </c>
      <c r="AU104" s="23" t="s">
        <v>84</v>
      </c>
      <c r="AY104" s="23" t="s">
        <v>127</v>
      </c>
      <c r="BE104" s="222">
        <f>IF(N104="základní",J104,0)</f>
        <v>0</v>
      </c>
      <c r="BF104" s="222">
        <f>IF(N104="snížená",J104,0)</f>
        <v>0</v>
      </c>
      <c r="BG104" s="222">
        <f>IF(N104="zákl. přenesená",J104,0)</f>
        <v>0</v>
      </c>
      <c r="BH104" s="222">
        <f>IF(N104="sníž. přenesená",J104,0)</f>
        <v>0</v>
      </c>
      <c r="BI104" s="222">
        <f>IF(N104="nulová",J104,0)</f>
        <v>0</v>
      </c>
      <c r="BJ104" s="23" t="s">
        <v>82</v>
      </c>
      <c r="BK104" s="222">
        <f>ROUND(I104*H104,2)</f>
        <v>0</v>
      </c>
      <c r="BL104" s="23" t="s">
        <v>141</v>
      </c>
      <c r="BM104" s="23" t="s">
        <v>392</v>
      </c>
    </row>
    <row r="105" s="1" customFormat="1" ht="16.5" customHeight="1">
      <c r="B105" s="45"/>
      <c r="C105" s="271" t="s">
        <v>286</v>
      </c>
      <c r="D105" s="271" t="s">
        <v>251</v>
      </c>
      <c r="E105" s="272" t="s">
        <v>393</v>
      </c>
      <c r="F105" s="273" t="s">
        <v>394</v>
      </c>
      <c r="G105" s="274" t="s">
        <v>388</v>
      </c>
      <c r="H105" s="275">
        <v>1</v>
      </c>
      <c r="I105" s="276"/>
      <c r="J105" s="277">
        <f>ROUND(I105*H105,2)</f>
        <v>0</v>
      </c>
      <c r="K105" s="273" t="s">
        <v>22</v>
      </c>
      <c r="L105" s="278"/>
      <c r="M105" s="279" t="s">
        <v>22</v>
      </c>
      <c r="N105" s="280" t="s">
        <v>45</v>
      </c>
      <c r="O105" s="46"/>
      <c r="P105" s="220">
        <f>O105*H105</f>
        <v>0</v>
      </c>
      <c r="Q105" s="220">
        <v>0</v>
      </c>
      <c r="R105" s="220">
        <f>Q105*H105</f>
        <v>0</v>
      </c>
      <c r="S105" s="220">
        <v>0</v>
      </c>
      <c r="T105" s="221">
        <f>S105*H105</f>
        <v>0</v>
      </c>
      <c r="AR105" s="23" t="s">
        <v>218</v>
      </c>
      <c r="AT105" s="23" t="s">
        <v>251</v>
      </c>
      <c r="AU105" s="23" t="s">
        <v>84</v>
      </c>
      <c r="AY105" s="23" t="s">
        <v>127</v>
      </c>
      <c r="BE105" s="222">
        <f>IF(N105="základní",J105,0)</f>
        <v>0</v>
      </c>
      <c r="BF105" s="222">
        <f>IF(N105="snížená",J105,0)</f>
        <v>0</v>
      </c>
      <c r="BG105" s="222">
        <f>IF(N105="zákl. přenesená",J105,0)</f>
        <v>0</v>
      </c>
      <c r="BH105" s="222">
        <f>IF(N105="sníž. přenesená",J105,0)</f>
        <v>0</v>
      </c>
      <c r="BI105" s="222">
        <f>IF(N105="nulová",J105,0)</f>
        <v>0</v>
      </c>
      <c r="BJ105" s="23" t="s">
        <v>82</v>
      </c>
      <c r="BK105" s="222">
        <f>ROUND(I105*H105,2)</f>
        <v>0</v>
      </c>
      <c r="BL105" s="23" t="s">
        <v>141</v>
      </c>
      <c r="BM105" s="23" t="s">
        <v>395</v>
      </c>
    </row>
    <row r="106" s="1" customFormat="1" ht="16.5" customHeight="1">
      <c r="B106" s="45"/>
      <c r="C106" s="271" t="s">
        <v>9</v>
      </c>
      <c r="D106" s="271" t="s">
        <v>251</v>
      </c>
      <c r="E106" s="272" t="s">
        <v>396</v>
      </c>
      <c r="F106" s="273" t="s">
        <v>397</v>
      </c>
      <c r="G106" s="274" t="s">
        <v>388</v>
      </c>
      <c r="H106" s="275">
        <v>1</v>
      </c>
      <c r="I106" s="276"/>
      <c r="J106" s="277">
        <f>ROUND(I106*H106,2)</f>
        <v>0</v>
      </c>
      <c r="K106" s="273" t="s">
        <v>22</v>
      </c>
      <c r="L106" s="278"/>
      <c r="M106" s="279" t="s">
        <v>22</v>
      </c>
      <c r="N106" s="280" t="s">
        <v>45</v>
      </c>
      <c r="O106" s="46"/>
      <c r="P106" s="220">
        <f>O106*H106</f>
        <v>0</v>
      </c>
      <c r="Q106" s="220">
        <v>0</v>
      </c>
      <c r="R106" s="220">
        <f>Q106*H106</f>
        <v>0</v>
      </c>
      <c r="S106" s="220">
        <v>0</v>
      </c>
      <c r="T106" s="221">
        <f>S106*H106</f>
        <v>0</v>
      </c>
      <c r="AR106" s="23" t="s">
        <v>218</v>
      </c>
      <c r="AT106" s="23" t="s">
        <v>251</v>
      </c>
      <c r="AU106" s="23" t="s">
        <v>84</v>
      </c>
      <c r="AY106" s="23" t="s">
        <v>127</v>
      </c>
      <c r="BE106" s="222">
        <f>IF(N106="základní",J106,0)</f>
        <v>0</v>
      </c>
      <c r="BF106" s="222">
        <f>IF(N106="snížená",J106,0)</f>
        <v>0</v>
      </c>
      <c r="BG106" s="222">
        <f>IF(N106="zákl. přenesená",J106,0)</f>
        <v>0</v>
      </c>
      <c r="BH106" s="222">
        <f>IF(N106="sníž. přenesená",J106,0)</f>
        <v>0</v>
      </c>
      <c r="BI106" s="222">
        <f>IF(N106="nulová",J106,0)</f>
        <v>0</v>
      </c>
      <c r="BJ106" s="23" t="s">
        <v>82</v>
      </c>
      <c r="BK106" s="222">
        <f>ROUND(I106*H106,2)</f>
        <v>0</v>
      </c>
      <c r="BL106" s="23" t="s">
        <v>141</v>
      </c>
      <c r="BM106" s="23" t="s">
        <v>398</v>
      </c>
    </row>
    <row r="107" s="1" customFormat="1" ht="16.5" customHeight="1">
      <c r="B107" s="45"/>
      <c r="C107" s="271" t="s">
        <v>293</v>
      </c>
      <c r="D107" s="271" t="s">
        <v>251</v>
      </c>
      <c r="E107" s="272" t="s">
        <v>399</v>
      </c>
      <c r="F107" s="273" t="s">
        <v>400</v>
      </c>
      <c r="G107" s="274" t="s">
        <v>388</v>
      </c>
      <c r="H107" s="275">
        <v>1</v>
      </c>
      <c r="I107" s="276"/>
      <c r="J107" s="277">
        <f>ROUND(I107*H107,2)</f>
        <v>0</v>
      </c>
      <c r="K107" s="273" t="s">
        <v>22</v>
      </c>
      <c r="L107" s="278"/>
      <c r="M107" s="279" t="s">
        <v>22</v>
      </c>
      <c r="N107" s="280" t="s">
        <v>45</v>
      </c>
      <c r="O107" s="46"/>
      <c r="P107" s="220">
        <f>O107*H107</f>
        <v>0</v>
      </c>
      <c r="Q107" s="220">
        <v>0</v>
      </c>
      <c r="R107" s="220">
        <f>Q107*H107</f>
        <v>0</v>
      </c>
      <c r="S107" s="220">
        <v>0</v>
      </c>
      <c r="T107" s="221">
        <f>S107*H107</f>
        <v>0</v>
      </c>
      <c r="AR107" s="23" t="s">
        <v>218</v>
      </c>
      <c r="AT107" s="23" t="s">
        <v>251</v>
      </c>
      <c r="AU107" s="23" t="s">
        <v>84</v>
      </c>
      <c r="AY107" s="23" t="s">
        <v>127</v>
      </c>
      <c r="BE107" s="222">
        <f>IF(N107="základní",J107,0)</f>
        <v>0</v>
      </c>
      <c r="BF107" s="222">
        <f>IF(N107="snížená",J107,0)</f>
        <v>0</v>
      </c>
      <c r="BG107" s="222">
        <f>IF(N107="zákl. přenesená",J107,0)</f>
        <v>0</v>
      </c>
      <c r="BH107" s="222">
        <f>IF(N107="sníž. přenesená",J107,0)</f>
        <v>0</v>
      </c>
      <c r="BI107" s="222">
        <f>IF(N107="nulová",J107,0)</f>
        <v>0</v>
      </c>
      <c r="BJ107" s="23" t="s">
        <v>82</v>
      </c>
      <c r="BK107" s="222">
        <f>ROUND(I107*H107,2)</f>
        <v>0</v>
      </c>
      <c r="BL107" s="23" t="s">
        <v>141</v>
      </c>
      <c r="BM107" s="23" t="s">
        <v>401</v>
      </c>
    </row>
    <row r="108" s="1" customFormat="1" ht="16.5" customHeight="1">
      <c r="B108" s="45"/>
      <c r="C108" s="271" t="s">
        <v>303</v>
      </c>
      <c r="D108" s="271" t="s">
        <v>251</v>
      </c>
      <c r="E108" s="272" t="s">
        <v>402</v>
      </c>
      <c r="F108" s="273" t="s">
        <v>403</v>
      </c>
      <c r="G108" s="274" t="s">
        <v>388</v>
      </c>
      <c r="H108" s="275">
        <v>1</v>
      </c>
      <c r="I108" s="276"/>
      <c r="J108" s="277">
        <f>ROUND(I108*H108,2)</f>
        <v>0</v>
      </c>
      <c r="K108" s="273" t="s">
        <v>22</v>
      </c>
      <c r="L108" s="278"/>
      <c r="M108" s="279" t="s">
        <v>22</v>
      </c>
      <c r="N108" s="280" t="s">
        <v>45</v>
      </c>
      <c r="O108" s="46"/>
      <c r="P108" s="220">
        <f>O108*H108</f>
        <v>0</v>
      </c>
      <c r="Q108" s="220">
        <v>0</v>
      </c>
      <c r="R108" s="220">
        <f>Q108*H108</f>
        <v>0</v>
      </c>
      <c r="S108" s="220">
        <v>0</v>
      </c>
      <c r="T108" s="221">
        <f>S108*H108</f>
        <v>0</v>
      </c>
      <c r="AR108" s="23" t="s">
        <v>218</v>
      </c>
      <c r="AT108" s="23" t="s">
        <v>251</v>
      </c>
      <c r="AU108" s="23" t="s">
        <v>84</v>
      </c>
      <c r="AY108" s="23" t="s">
        <v>127</v>
      </c>
      <c r="BE108" s="222">
        <f>IF(N108="základní",J108,0)</f>
        <v>0</v>
      </c>
      <c r="BF108" s="222">
        <f>IF(N108="snížená",J108,0)</f>
        <v>0</v>
      </c>
      <c r="BG108" s="222">
        <f>IF(N108="zákl. přenesená",J108,0)</f>
        <v>0</v>
      </c>
      <c r="BH108" s="222">
        <f>IF(N108="sníž. přenesená",J108,0)</f>
        <v>0</v>
      </c>
      <c r="BI108" s="222">
        <f>IF(N108="nulová",J108,0)</f>
        <v>0</v>
      </c>
      <c r="BJ108" s="23" t="s">
        <v>82</v>
      </c>
      <c r="BK108" s="222">
        <f>ROUND(I108*H108,2)</f>
        <v>0</v>
      </c>
      <c r="BL108" s="23" t="s">
        <v>141</v>
      </c>
      <c r="BM108" s="23" t="s">
        <v>404</v>
      </c>
    </row>
    <row r="109" s="1" customFormat="1" ht="16.5" customHeight="1">
      <c r="B109" s="45"/>
      <c r="C109" s="271" t="s">
        <v>310</v>
      </c>
      <c r="D109" s="271" t="s">
        <v>251</v>
      </c>
      <c r="E109" s="272" t="s">
        <v>405</v>
      </c>
      <c r="F109" s="273" t="s">
        <v>406</v>
      </c>
      <c r="G109" s="274" t="s">
        <v>388</v>
      </c>
      <c r="H109" s="275">
        <v>1</v>
      </c>
      <c r="I109" s="276"/>
      <c r="J109" s="277">
        <f>ROUND(I109*H109,2)</f>
        <v>0</v>
      </c>
      <c r="K109" s="273" t="s">
        <v>22</v>
      </c>
      <c r="L109" s="278"/>
      <c r="M109" s="279" t="s">
        <v>22</v>
      </c>
      <c r="N109" s="280" t="s">
        <v>45</v>
      </c>
      <c r="O109" s="46"/>
      <c r="P109" s="220">
        <f>O109*H109</f>
        <v>0</v>
      </c>
      <c r="Q109" s="220">
        <v>0</v>
      </c>
      <c r="R109" s="220">
        <f>Q109*H109</f>
        <v>0</v>
      </c>
      <c r="S109" s="220">
        <v>0</v>
      </c>
      <c r="T109" s="221">
        <f>S109*H109</f>
        <v>0</v>
      </c>
      <c r="AR109" s="23" t="s">
        <v>218</v>
      </c>
      <c r="AT109" s="23" t="s">
        <v>251</v>
      </c>
      <c r="AU109" s="23" t="s">
        <v>84</v>
      </c>
      <c r="AY109" s="23" t="s">
        <v>127</v>
      </c>
      <c r="BE109" s="222">
        <f>IF(N109="základní",J109,0)</f>
        <v>0</v>
      </c>
      <c r="BF109" s="222">
        <f>IF(N109="snížená",J109,0)</f>
        <v>0</v>
      </c>
      <c r="BG109" s="222">
        <f>IF(N109="zákl. přenesená",J109,0)</f>
        <v>0</v>
      </c>
      <c r="BH109" s="222">
        <f>IF(N109="sníž. přenesená",J109,0)</f>
        <v>0</v>
      </c>
      <c r="BI109" s="222">
        <f>IF(N109="nulová",J109,0)</f>
        <v>0</v>
      </c>
      <c r="BJ109" s="23" t="s">
        <v>82</v>
      </c>
      <c r="BK109" s="222">
        <f>ROUND(I109*H109,2)</f>
        <v>0</v>
      </c>
      <c r="BL109" s="23" t="s">
        <v>141</v>
      </c>
      <c r="BM109" s="23" t="s">
        <v>407</v>
      </c>
    </row>
    <row r="110" s="1" customFormat="1" ht="16.5" customHeight="1">
      <c r="B110" s="45"/>
      <c r="C110" s="271" t="s">
        <v>315</v>
      </c>
      <c r="D110" s="271" t="s">
        <v>251</v>
      </c>
      <c r="E110" s="272" t="s">
        <v>408</v>
      </c>
      <c r="F110" s="273" t="s">
        <v>409</v>
      </c>
      <c r="G110" s="274" t="s">
        <v>388</v>
      </c>
      <c r="H110" s="275">
        <v>1</v>
      </c>
      <c r="I110" s="276"/>
      <c r="J110" s="277">
        <f>ROUND(I110*H110,2)</f>
        <v>0</v>
      </c>
      <c r="K110" s="273" t="s">
        <v>22</v>
      </c>
      <c r="L110" s="278"/>
      <c r="M110" s="279" t="s">
        <v>22</v>
      </c>
      <c r="N110" s="280" t="s">
        <v>45</v>
      </c>
      <c r="O110" s="46"/>
      <c r="P110" s="220">
        <f>O110*H110</f>
        <v>0</v>
      </c>
      <c r="Q110" s="220">
        <v>0</v>
      </c>
      <c r="R110" s="220">
        <f>Q110*H110</f>
        <v>0</v>
      </c>
      <c r="S110" s="220">
        <v>0</v>
      </c>
      <c r="T110" s="221">
        <f>S110*H110</f>
        <v>0</v>
      </c>
      <c r="AR110" s="23" t="s">
        <v>218</v>
      </c>
      <c r="AT110" s="23" t="s">
        <v>251</v>
      </c>
      <c r="AU110" s="23" t="s">
        <v>84</v>
      </c>
      <c r="AY110" s="23" t="s">
        <v>127</v>
      </c>
      <c r="BE110" s="222">
        <f>IF(N110="základní",J110,0)</f>
        <v>0</v>
      </c>
      <c r="BF110" s="222">
        <f>IF(N110="snížená",J110,0)</f>
        <v>0</v>
      </c>
      <c r="BG110" s="222">
        <f>IF(N110="zákl. přenesená",J110,0)</f>
        <v>0</v>
      </c>
      <c r="BH110" s="222">
        <f>IF(N110="sníž. přenesená",J110,0)</f>
        <v>0</v>
      </c>
      <c r="BI110" s="222">
        <f>IF(N110="nulová",J110,0)</f>
        <v>0</v>
      </c>
      <c r="BJ110" s="23" t="s">
        <v>82</v>
      </c>
      <c r="BK110" s="222">
        <f>ROUND(I110*H110,2)</f>
        <v>0</v>
      </c>
      <c r="BL110" s="23" t="s">
        <v>141</v>
      </c>
      <c r="BM110" s="23" t="s">
        <v>410</v>
      </c>
    </row>
    <row r="111" s="1" customFormat="1" ht="16.5" customHeight="1">
      <c r="B111" s="45"/>
      <c r="C111" s="271" t="s">
        <v>320</v>
      </c>
      <c r="D111" s="271" t="s">
        <v>251</v>
      </c>
      <c r="E111" s="272" t="s">
        <v>411</v>
      </c>
      <c r="F111" s="273" t="s">
        <v>412</v>
      </c>
      <c r="G111" s="274" t="s">
        <v>388</v>
      </c>
      <c r="H111" s="275">
        <v>1</v>
      </c>
      <c r="I111" s="276"/>
      <c r="J111" s="277">
        <f>ROUND(I111*H111,2)</f>
        <v>0</v>
      </c>
      <c r="K111" s="273" t="s">
        <v>22</v>
      </c>
      <c r="L111" s="278"/>
      <c r="M111" s="279" t="s">
        <v>22</v>
      </c>
      <c r="N111" s="280" t="s">
        <v>45</v>
      </c>
      <c r="O111" s="46"/>
      <c r="P111" s="220">
        <f>O111*H111</f>
        <v>0</v>
      </c>
      <c r="Q111" s="220">
        <v>0</v>
      </c>
      <c r="R111" s="220">
        <f>Q111*H111</f>
        <v>0</v>
      </c>
      <c r="S111" s="220">
        <v>0</v>
      </c>
      <c r="T111" s="221">
        <f>S111*H111</f>
        <v>0</v>
      </c>
      <c r="AR111" s="23" t="s">
        <v>218</v>
      </c>
      <c r="AT111" s="23" t="s">
        <v>251</v>
      </c>
      <c r="AU111" s="23" t="s">
        <v>84</v>
      </c>
      <c r="AY111" s="23" t="s">
        <v>127</v>
      </c>
      <c r="BE111" s="222">
        <f>IF(N111="základní",J111,0)</f>
        <v>0</v>
      </c>
      <c r="BF111" s="222">
        <f>IF(N111="snížená",J111,0)</f>
        <v>0</v>
      </c>
      <c r="BG111" s="222">
        <f>IF(N111="zákl. přenesená",J111,0)</f>
        <v>0</v>
      </c>
      <c r="BH111" s="222">
        <f>IF(N111="sníž. přenesená",J111,0)</f>
        <v>0</v>
      </c>
      <c r="BI111" s="222">
        <f>IF(N111="nulová",J111,0)</f>
        <v>0</v>
      </c>
      <c r="BJ111" s="23" t="s">
        <v>82</v>
      </c>
      <c r="BK111" s="222">
        <f>ROUND(I111*H111,2)</f>
        <v>0</v>
      </c>
      <c r="BL111" s="23" t="s">
        <v>141</v>
      </c>
      <c r="BM111" s="23" t="s">
        <v>413</v>
      </c>
    </row>
    <row r="112" s="1" customFormat="1" ht="16.5" customHeight="1">
      <c r="B112" s="45"/>
      <c r="C112" s="271" t="s">
        <v>327</v>
      </c>
      <c r="D112" s="271" t="s">
        <v>251</v>
      </c>
      <c r="E112" s="272" t="s">
        <v>414</v>
      </c>
      <c r="F112" s="273" t="s">
        <v>415</v>
      </c>
      <c r="G112" s="274" t="s">
        <v>388</v>
      </c>
      <c r="H112" s="275">
        <v>1</v>
      </c>
      <c r="I112" s="276"/>
      <c r="J112" s="277">
        <f>ROUND(I112*H112,2)</f>
        <v>0</v>
      </c>
      <c r="K112" s="273" t="s">
        <v>22</v>
      </c>
      <c r="L112" s="278"/>
      <c r="M112" s="279" t="s">
        <v>22</v>
      </c>
      <c r="N112" s="280" t="s">
        <v>45</v>
      </c>
      <c r="O112" s="46"/>
      <c r="P112" s="220">
        <f>O112*H112</f>
        <v>0</v>
      </c>
      <c r="Q112" s="220">
        <v>0</v>
      </c>
      <c r="R112" s="220">
        <f>Q112*H112</f>
        <v>0</v>
      </c>
      <c r="S112" s="220">
        <v>0</v>
      </c>
      <c r="T112" s="221">
        <f>S112*H112</f>
        <v>0</v>
      </c>
      <c r="AR112" s="23" t="s">
        <v>218</v>
      </c>
      <c r="AT112" s="23" t="s">
        <v>251</v>
      </c>
      <c r="AU112" s="23" t="s">
        <v>84</v>
      </c>
      <c r="AY112" s="23" t="s">
        <v>127</v>
      </c>
      <c r="BE112" s="222">
        <f>IF(N112="základní",J112,0)</f>
        <v>0</v>
      </c>
      <c r="BF112" s="222">
        <f>IF(N112="snížená",J112,0)</f>
        <v>0</v>
      </c>
      <c r="BG112" s="222">
        <f>IF(N112="zákl. přenesená",J112,0)</f>
        <v>0</v>
      </c>
      <c r="BH112" s="222">
        <f>IF(N112="sníž. přenesená",J112,0)</f>
        <v>0</v>
      </c>
      <c r="BI112" s="222">
        <f>IF(N112="nulová",J112,0)</f>
        <v>0</v>
      </c>
      <c r="BJ112" s="23" t="s">
        <v>82</v>
      </c>
      <c r="BK112" s="222">
        <f>ROUND(I112*H112,2)</f>
        <v>0</v>
      </c>
      <c r="BL112" s="23" t="s">
        <v>141</v>
      </c>
      <c r="BM112" s="23" t="s">
        <v>416</v>
      </c>
    </row>
    <row r="113" s="1" customFormat="1" ht="16.5" customHeight="1">
      <c r="B113" s="45"/>
      <c r="C113" s="211" t="s">
        <v>333</v>
      </c>
      <c r="D113" s="211" t="s">
        <v>128</v>
      </c>
      <c r="E113" s="212" t="s">
        <v>365</v>
      </c>
      <c r="F113" s="213" t="s">
        <v>366</v>
      </c>
      <c r="G113" s="214" t="s">
        <v>131</v>
      </c>
      <c r="H113" s="215">
        <v>1</v>
      </c>
      <c r="I113" s="216"/>
      <c r="J113" s="217">
        <f>ROUND(I113*H113,2)</f>
        <v>0</v>
      </c>
      <c r="K113" s="213" t="s">
        <v>22</v>
      </c>
      <c r="L113" s="71"/>
      <c r="M113" s="218" t="s">
        <v>22</v>
      </c>
      <c r="N113" s="219" t="s">
        <v>45</v>
      </c>
      <c r="O113" s="46"/>
      <c r="P113" s="220">
        <f>O113*H113</f>
        <v>0</v>
      </c>
      <c r="Q113" s="220">
        <v>0</v>
      </c>
      <c r="R113" s="220">
        <f>Q113*H113</f>
        <v>0</v>
      </c>
      <c r="S113" s="220">
        <v>0</v>
      </c>
      <c r="T113" s="221">
        <f>S113*H113</f>
        <v>0</v>
      </c>
      <c r="AR113" s="23" t="s">
        <v>141</v>
      </c>
      <c r="AT113" s="23" t="s">
        <v>128</v>
      </c>
      <c r="AU113" s="23" t="s">
        <v>84</v>
      </c>
      <c r="AY113" s="23" t="s">
        <v>127</v>
      </c>
      <c r="BE113" s="222">
        <f>IF(N113="základní",J113,0)</f>
        <v>0</v>
      </c>
      <c r="BF113" s="222">
        <f>IF(N113="snížená",J113,0)</f>
        <v>0</v>
      </c>
      <c r="BG113" s="222">
        <f>IF(N113="zákl. přenesená",J113,0)</f>
        <v>0</v>
      </c>
      <c r="BH113" s="222">
        <f>IF(N113="sníž. přenesená",J113,0)</f>
        <v>0</v>
      </c>
      <c r="BI113" s="222">
        <f>IF(N113="nulová",J113,0)</f>
        <v>0</v>
      </c>
      <c r="BJ113" s="23" t="s">
        <v>82</v>
      </c>
      <c r="BK113" s="222">
        <f>ROUND(I113*H113,2)</f>
        <v>0</v>
      </c>
      <c r="BL113" s="23" t="s">
        <v>141</v>
      </c>
      <c r="BM113" s="23" t="s">
        <v>417</v>
      </c>
    </row>
    <row r="114" s="1" customFormat="1" ht="16.5" customHeight="1">
      <c r="B114" s="45"/>
      <c r="C114" s="211" t="s">
        <v>418</v>
      </c>
      <c r="D114" s="211" t="s">
        <v>128</v>
      </c>
      <c r="E114" s="212" t="s">
        <v>367</v>
      </c>
      <c r="F114" s="213" t="s">
        <v>368</v>
      </c>
      <c r="G114" s="214" t="s">
        <v>131</v>
      </c>
      <c r="H114" s="215">
        <v>1</v>
      </c>
      <c r="I114" s="216"/>
      <c r="J114" s="217">
        <f>ROUND(I114*H114,2)</f>
        <v>0</v>
      </c>
      <c r="K114" s="213" t="s">
        <v>22</v>
      </c>
      <c r="L114" s="71"/>
      <c r="M114" s="218" t="s">
        <v>22</v>
      </c>
      <c r="N114" s="219" t="s">
        <v>45</v>
      </c>
      <c r="O114" s="46"/>
      <c r="P114" s="220">
        <f>O114*H114</f>
        <v>0</v>
      </c>
      <c r="Q114" s="220">
        <v>0</v>
      </c>
      <c r="R114" s="220">
        <f>Q114*H114</f>
        <v>0</v>
      </c>
      <c r="S114" s="220">
        <v>0</v>
      </c>
      <c r="T114" s="221">
        <f>S114*H114</f>
        <v>0</v>
      </c>
      <c r="AR114" s="23" t="s">
        <v>141</v>
      </c>
      <c r="AT114" s="23" t="s">
        <v>128</v>
      </c>
      <c r="AU114" s="23" t="s">
        <v>84</v>
      </c>
      <c r="AY114" s="23" t="s">
        <v>127</v>
      </c>
      <c r="BE114" s="222">
        <f>IF(N114="základní",J114,0)</f>
        <v>0</v>
      </c>
      <c r="BF114" s="222">
        <f>IF(N114="snížená",J114,0)</f>
        <v>0</v>
      </c>
      <c r="BG114" s="222">
        <f>IF(N114="zákl. přenesená",J114,0)</f>
        <v>0</v>
      </c>
      <c r="BH114" s="222">
        <f>IF(N114="sníž. přenesená",J114,0)</f>
        <v>0</v>
      </c>
      <c r="BI114" s="222">
        <f>IF(N114="nulová",J114,0)</f>
        <v>0</v>
      </c>
      <c r="BJ114" s="23" t="s">
        <v>82</v>
      </c>
      <c r="BK114" s="222">
        <f>ROUND(I114*H114,2)</f>
        <v>0</v>
      </c>
      <c r="BL114" s="23" t="s">
        <v>141</v>
      </c>
      <c r="BM114" s="23" t="s">
        <v>419</v>
      </c>
    </row>
    <row r="115" s="9" customFormat="1" ht="29.88" customHeight="1">
      <c r="B115" s="197"/>
      <c r="C115" s="198"/>
      <c r="D115" s="199" t="s">
        <v>73</v>
      </c>
      <c r="E115" s="234" t="s">
        <v>420</v>
      </c>
      <c r="F115" s="234" t="s">
        <v>421</v>
      </c>
      <c r="G115" s="198"/>
      <c r="H115" s="198"/>
      <c r="I115" s="201"/>
      <c r="J115" s="235">
        <f>BK115</f>
        <v>0</v>
      </c>
      <c r="K115" s="198"/>
      <c r="L115" s="203"/>
      <c r="M115" s="204"/>
      <c r="N115" s="205"/>
      <c r="O115" s="205"/>
      <c r="P115" s="206">
        <f>SUM(P116:P133)</f>
        <v>0</v>
      </c>
      <c r="Q115" s="205"/>
      <c r="R115" s="206">
        <f>SUM(R116:R133)</f>
        <v>0</v>
      </c>
      <c r="S115" s="205"/>
      <c r="T115" s="207">
        <f>SUM(T116:T133)</f>
        <v>0</v>
      </c>
      <c r="AR115" s="208" t="s">
        <v>82</v>
      </c>
      <c r="AT115" s="209" t="s">
        <v>73</v>
      </c>
      <c r="AU115" s="209" t="s">
        <v>82</v>
      </c>
      <c r="AY115" s="208" t="s">
        <v>127</v>
      </c>
      <c r="BK115" s="210">
        <f>SUM(BK116:BK133)</f>
        <v>0</v>
      </c>
    </row>
    <row r="116" s="1" customFormat="1" ht="25.5" customHeight="1">
      <c r="B116" s="45"/>
      <c r="C116" s="211" t="s">
        <v>379</v>
      </c>
      <c r="D116" s="211" t="s">
        <v>128</v>
      </c>
      <c r="E116" s="212" t="s">
        <v>422</v>
      </c>
      <c r="F116" s="213" t="s">
        <v>423</v>
      </c>
      <c r="G116" s="214" t="s">
        <v>296</v>
      </c>
      <c r="H116" s="215">
        <v>1</v>
      </c>
      <c r="I116" s="216"/>
      <c r="J116" s="217">
        <f>ROUND(I116*H116,2)</f>
        <v>0</v>
      </c>
      <c r="K116" s="213" t="s">
        <v>22</v>
      </c>
      <c r="L116" s="71"/>
      <c r="M116" s="218" t="s">
        <v>22</v>
      </c>
      <c r="N116" s="219" t="s">
        <v>45</v>
      </c>
      <c r="O116" s="46"/>
      <c r="P116" s="220">
        <f>O116*H116</f>
        <v>0</v>
      </c>
      <c r="Q116" s="220">
        <v>0</v>
      </c>
      <c r="R116" s="220">
        <f>Q116*H116</f>
        <v>0</v>
      </c>
      <c r="S116" s="220">
        <v>0</v>
      </c>
      <c r="T116" s="221">
        <f>S116*H116</f>
        <v>0</v>
      </c>
      <c r="AR116" s="23" t="s">
        <v>141</v>
      </c>
      <c r="AT116" s="23" t="s">
        <v>128</v>
      </c>
      <c r="AU116" s="23" t="s">
        <v>84</v>
      </c>
      <c r="AY116" s="23" t="s">
        <v>127</v>
      </c>
      <c r="BE116" s="222">
        <f>IF(N116="základní",J116,0)</f>
        <v>0</v>
      </c>
      <c r="BF116" s="222">
        <f>IF(N116="snížená",J116,0)</f>
        <v>0</v>
      </c>
      <c r="BG116" s="222">
        <f>IF(N116="zákl. přenesená",J116,0)</f>
        <v>0</v>
      </c>
      <c r="BH116" s="222">
        <f>IF(N116="sníž. přenesená",J116,0)</f>
        <v>0</v>
      </c>
      <c r="BI116" s="222">
        <f>IF(N116="nulová",J116,0)</f>
        <v>0</v>
      </c>
      <c r="BJ116" s="23" t="s">
        <v>82</v>
      </c>
      <c r="BK116" s="222">
        <f>ROUND(I116*H116,2)</f>
        <v>0</v>
      </c>
      <c r="BL116" s="23" t="s">
        <v>141</v>
      </c>
      <c r="BM116" s="23" t="s">
        <v>424</v>
      </c>
    </row>
    <row r="117" s="1" customFormat="1" ht="16.5" customHeight="1">
      <c r="B117" s="45"/>
      <c r="C117" s="271" t="s">
        <v>425</v>
      </c>
      <c r="D117" s="271" t="s">
        <v>251</v>
      </c>
      <c r="E117" s="272" t="s">
        <v>426</v>
      </c>
      <c r="F117" s="273" t="s">
        <v>427</v>
      </c>
      <c r="G117" s="274" t="s">
        <v>296</v>
      </c>
      <c r="H117" s="275">
        <v>9</v>
      </c>
      <c r="I117" s="276"/>
      <c r="J117" s="277">
        <f>ROUND(I117*H117,2)</f>
        <v>0</v>
      </c>
      <c r="K117" s="273" t="s">
        <v>22</v>
      </c>
      <c r="L117" s="278"/>
      <c r="M117" s="279" t="s">
        <v>22</v>
      </c>
      <c r="N117" s="280" t="s">
        <v>45</v>
      </c>
      <c r="O117" s="46"/>
      <c r="P117" s="220">
        <f>O117*H117</f>
        <v>0</v>
      </c>
      <c r="Q117" s="220">
        <v>0</v>
      </c>
      <c r="R117" s="220">
        <f>Q117*H117</f>
        <v>0</v>
      </c>
      <c r="S117" s="220">
        <v>0</v>
      </c>
      <c r="T117" s="221">
        <f>S117*H117</f>
        <v>0</v>
      </c>
      <c r="AR117" s="23" t="s">
        <v>218</v>
      </c>
      <c r="AT117" s="23" t="s">
        <v>251</v>
      </c>
      <c r="AU117" s="23" t="s">
        <v>84</v>
      </c>
      <c r="AY117" s="23" t="s">
        <v>127</v>
      </c>
      <c r="BE117" s="222">
        <f>IF(N117="základní",J117,0)</f>
        <v>0</v>
      </c>
      <c r="BF117" s="222">
        <f>IF(N117="snížená",J117,0)</f>
        <v>0</v>
      </c>
      <c r="BG117" s="222">
        <f>IF(N117="zákl. přenesená",J117,0)</f>
        <v>0</v>
      </c>
      <c r="BH117" s="222">
        <f>IF(N117="sníž. přenesená",J117,0)</f>
        <v>0</v>
      </c>
      <c r="BI117" s="222">
        <f>IF(N117="nulová",J117,0)</f>
        <v>0</v>
      </c>
      <c r="BJ117" s="23" t="s">
        <v>82</v>
      </c>
      <c r="BK117" s="222">
        <f>ROUND(I117*H117,2)</f>
        <v>0</v>
      </c>
      <c r="BL117" s="23" t="s">
        <v>141</v>
      </c>
      <c r="BM117" s="23" t="s">
        <v>428</v>
      </c>
    </row>
    <row r="118" s="1" customFormat="1" ht="16.5" customHeight="1">
      <c r="B118" s="45"/>
      <c r="C118" s="271" t="s">
        <v>382</v>
      </c>
      <c r="D118" s="271" t="s">
        <v>251</v>
      </c>
      <c r="E118" s="272" t="s">
        <v>375</v>
      </c>
      <c r="F118" s="273" t="s">
        <v>376</v>
      </c>
      <c r="G118" s="274" t="s">
        <v>296</v>
      </c>
      <c r="H118" s="275">
        <v>3</v>
      </c>
      <c r="I118" s="276"/>
      <c r="J118" s="277">
        <f>ROUND(I118*H118,2)</f>
        <v>0</v>
      </c>
      <c r="K118" s="273" t="s">
        <v>22</v>
      </c>
      <c r="L118" s="278"/>
      <c r="M118" s="279" t="s">
        <v>22</v>
      </c>
      <c r="N118" s="280" t="s">
        <v>45</v>
      </c>
      <c r="O118" s="46"/>
      <c r="P118" s="220">
        <f>O118*H118</f>
        <v>0</v>
      </c>
      <c r="Q118" s="220">
        <v>0</v>
      </c>
      <c r="R118" s="220">
        <f>Q118*H118</f>
        <v>0</v>
      </c>
      <c r="S118" s="220">
        <v>0</v>
      </c>
      <c r="T118" s="221">
        <f>S118*H118</f>
        <v>0</v>
      </c>
      <c r="AR118" s="23" t="s">
        <v>218</v>
      </c>
      <c r="AT118" s="23" t="s">
        <v>251</v>
      </c>
      <c r="AU118" s="23" t="s">
        <v>84</v>
      </c>
      <c r="AY118" s="23" t="s">
        <v>127</v>
      </c>
      <c r="BE118" s="222">
        <f>IF(N118="základní",J118,0)</f>
        <v>0</v>
      </c>
      <c r="BF118" s="222">
        <f>IF(N118="snížená",J118,0)</f>
        <v>0</v>
      </c>
      <c r="BG118" s="222">
        <f>IF(N118="zákl. přenesená",J118,0)</f>
        <v>0</v>
      </c>
      <c r="BH118" s="222">
        <f>IF(N118="sníž. přenesená",J118,0)</f>
        <v>0</v>
      </c>
      <c r="BI118" s="222">
        <f>IF(N118="nulová",J118,0)</f>
        <v>0</v>
      </c>
      <c r="BJ118" s="23" t="s">
        <v>82</v>
      </c>
      <c r="BK118" s="222">
        <f>ROUND(I118*H118,2)</f>
        <v>0</v>
      </c>
      <c r="BL118" s="23" t="s">
        <v>141</v>
      </c>
      <c r="BM118" s="23" t="s">
        <v>429</v>
      </c>
    </row>
    <row r="119" s="1" customFormat="1" ht="16.5" customHeight="1">
      <c r="B119" s="45"/>
      <c r="C119" s="271" t="s">
        <v>430</v>
      </c>
      <c r="D119" s="271" t="s">
        <v>251</v>
      </c>
      <c r="E119" s="272" t="s">
        <v>377</v>
      </c>
      <c r="F119" s="273" t="s">
        <v>378</v>
      </c>
      <c r="G119" s="274" t="s">
        <v>296</v>
      </c>
      <c r="H119" s="275">
        <v>10</v>
      </c>
      <c r="I119" s="276"/>
      <c r="J119" s="277">
        <f>ROUND(I119*H119,2)</f>
        <v>0</v>
      </c>
      <c r="K119" s="273" t="s">
        <v>22</v>
      </c>
      <c r="L119" s="278"/>
      <c r="M119" s="279" t="s">
        <v>22</v>
      </c>
      <c r="N119" s="280" t="s">
        <v>45</v>
      </c>
      <c r="O119" s="46"/>
      <c r="P119" s="220">
        <f>O119*H119</f>
        <v>0</v>
      </c>
      <c r="Q119" s="220">
        <v>0</v>
      </c>
      <c r="R119" s="220">
        <f>Q119*H119</f>
        <v>0</v>
      </c>
      <c r="S119" s="220">
        <v>0</v>
      </c>
      <c r="T119" s="221">
        <f>S119*H119</f>
        <v>0</v>
      </c>
      <c r="AR119" s="23" t="s">
        <v>218</v>
      </c>
      <c r="AT119" s="23" t="s">
        <v>251</v>
      </c>
      <c r="AU119" s="23" t="s">
        <v>84</v>
      </c>
      <c r="AY119" s="23" t="s">
        <v>127</v>
      </c>
      <c r="BE119" s="222">
        <f>IF(N119="základní",J119,0)</f>
        <v>0</v>
      </c>
      <c r="BF119" s="222">
        <f>IF(N119="snížená",J119,0)</f>
        <v>0</v>
      </c>
      <c r="BG119" s="222">
        <f>IF(N119="zákl. přenesená",J119,0)</f>
        <v>0</v>
      </c>
      <c r="BH119" s="222">
        <f>IF(N119="sníž. přenesená",J119,0)</f>
        <v>0</v>
      </c>
      <c r="BI119" s="222">
        <f>IF(N119="nulová",J119,0)</f>
        <v>0</v>
      </c>
      <c r="BJ119" s="23" t="s">
        <v>82</v>
      </c>
      <c r="BK119" s="222">
        <f>ROUND(I119*H119,2)</f>
        <v>0</v>
      </c>
      <c r="BL119" s="23" t="s">
        <v>141</v>
      </c>
      <c r="BM119" s="23" t="s">
        <v>431</v>
      </c>
    </row>
    <row r="120" s="1" customFormat="1" ht="16.5" customHeight="1">
      <c r="B120" s="45"/>
      <c r="C120" s="271" t="s">
        <v>385</v>
      </c>
      <c r="D120" s="271" t="s">
        <v>251</v>
      </c>
      <c r="E120" s="272" t="s">
        <v>380</v>
      </c>
      <c r="F120" s="273" t="s">
        <v>381</v>
      </c>
      <c r="G120" s="274" t="s">
        <v>296</v>
      </c>
      <c r="H120" s="275">
        <v>10</v>
      </c>
      <c r="I120" s="276"/>
      <c r="J120" s="277">
        <f>ROUND(I120*H120,2)</f>
        <v>0</v>
      </c>
      <c r="K120" s="273" t="s">
        <v>22</v>
      </c>
      <c r="L120" s="278"/>
      <c r="M120" s="279" t="s">
        <v>22</v>
      </c>
      <c r="N120" s="280" t="s">
        <v>45</v>
      </c>
      <c r="O120" s="46"/>
      <c r="P120" s="220">
        <f>O120*H120</f>
        <v>0</v>
      </c>
      <c r="Q120" s="220">
        <v>0</v>
      </c>
      <c r="R120" s="220">
        <f>Q120*H120</f>
        <v>0</v>
      </c>
      <c r="S120" s="220">
        <v>0</v>
      </c>
      <c r="T120" s="221">
        <f>S120*H120</f>
        <v>0</v>
      </c>
      <c r="AR120" s="23" t="s">
        <v>218</v>
      </c>
      <c r="AT120" s="23" t="s">
        <v>251</v>
      </c>
      <c r="AU120" s="23" t="s">
        <v>84</v>
      </c>
      <c r="AY120" s="23" t="s">
        <v>127</v>
      </c>
      <c r="BE120" s="222">
        <f>IF(N120="základní",J120,0)</f>
        <v>0</v>
      </c>
      <c r="BF120" s="222">
        <f>IF(N120="snížená",J120,0)</f>
        <v>0</v>
      </c>
      <c r="BG120" s="222">
        <f>IF(N120="zákl. přenesená",J120,0)</f>
        <v>0</v>
      </c>
      <c r="BH120" s="222">
        <f>IF(N120="sníž. přenesená",J120,0)</f>
        <v>0</v>
      </c>
      <c r="BI120" s="222">
        <f>IF(N120="nulová",J120,0)</f>
        <v>0</v>
      </c>
      <c r="BJ120" s="23" t="s">
        <v>82</v>
      </c>
      <c r="BK120" s="222">
        <f>ROUND(I120*H120,2)</f>
        <v>0</v>
      </c>
      <c r="BL120" s="23" t="s">
        <v>141</v>
      </c>
      <c r="BM120" s="23" t="s">
        <v>432</v>
      </c>
    </row>
    <row r="121" s="1" customFormat="1" ht="25.5" customHeight="1">
      <c r="B121" s="45"/>
      <c r="C121" s="211" t="s">
        <v>433</v>
      </c>
      <c r="D121" s="211" t="s">
        <v>128</v>
      </c>
      <c r="E121" s="212" t="s">
        <v>383</v>
      </c>
      <c r="F121" s="213" t="s">
        <v>384</v>
      </c>
      <c r="G121" s="214" t="s">
        <v>356</v>
      </c>
      <c r="H121" s="215">
        <v>1</v>
      </c>
      <c r="I121" s="216"/>
      <c r="J121" s="217">
        <f>ROUND(I121*H121,2)</f>
        <v>0</v>
      </c>
      <c r="K121" s="213" t="s">
        <v>22</v>
      </c>
      <c r="L121" s="71"/>
      <c r="M121" s="218" t="s">
        <v>22</v>
      </c>
      <c r="N121" s="219" t="s">
        <v>45</v>
      </c>
      <c r="O121" s="46"/>
      <c r="P121" s="220">
        <f>O121*H121</f>
        <v>0</v>
      </c>
      <c r="Q121" s="220">
        <v>0</v>
      </c>
      <c r="R121" s="220">
        <f>Q121*H121</f>
        <v>0</v>
      </c>
      <c r="S121" s="220">
        <v>0</v>
      </c>
      <c r="T121" s="221">
        <f>S121*H121</f>
        <v>0</v>
      </c>
      <c r="AR121" s="23" t="s">
        <v>141</v>
      </c>
      <c r="AT121" s="23" t="s">
        <v>128</v>
      </c>
      <c r="AU121" s="23" t="s">
        <v>84</v>
      </c>
      <c r="AY121" s="23" t="s">
        <v>127</v>
      </c>
      <c r="BE121" s="222">
        <f>IF(N121="základní",J121,0)</f>
        <v>0</v>
      </c>
      <c r="BF121" s="222">
        <f>IF(N121="snížená",J121,0)</f>
        <v>0</v>
      </c>
      <c r="BG121" s="222">
        <f>IF(N121="zákl. přenesená",J121,0)</f>
        <v>0</v>
      </c>
      <c r="BH121" s="222">
        <f>IF(N121="sníž. přenesená",J121,0)</f>
        <v>0</v>
      </c>
      <c r="BI121" s="222">
        <f>IF(N121="nulová",J121,0)</f>
        <v>0</v>
      </c>
      <c r="BJ121" s="23" t="s">
        <v>82</v>
      </c>
      <c r="BK121" s="222">
        <f>ROUND(I121*H121,2)</f>
        <v>0</v>
      </c>
      <c r="BL121" s="23" t="s">
        <v>141</v>
      </c>
      <c r="BM121" s="23" t="s">
        <v>434</v>
      </c>
    </row>
    <row r="122" s="1" customFormat="1" ht="16.5" customHeight="1">
      <c r="B122" s="45"/>
      <c r="C122" s="271" t="s">
        <v>389</v>
      </c>
      <c r="D122" s="271" t="s">
        <v>251</v>
      </c>
      <c r="E122" s="272" t="s">
        <v>435</v>
      </c>
      <c r="F122" s="273" t="s">
        <v>436</v>
      </c>
      <c r="G122" s="274" t="s">
        <v>388</v>
      </c>
      <c r="H122" s="275">
        <v>1</v>
      </c>
      <c r="I122" s="276"/>
      <c r="J122" s="277">
        <f>ROUND(I122*H122,2)</f>
        <v>0</v>
      </c>
      <c r="K122" s="273" t="s">
        <v>22</v>
      </c>
      <c r="L122" s="278"/>
      <c r="M122" s="279" t="s">
        <v>22</v>
      </c>
      <c r="N122" s="280" t="s">
        <v>45</v>
      </c>
      <c r="O122" s="46"/>
      <c r="P122" s="220">
        <f>O122*H122</f>
        <v>0</v>
      </c>
      <c r="Q122" s="220">
        <v>0</v>
      </c>
      <c r="R122" s="220">
        <f>Q122*H122</f>
        <v>0</v>
      </c>
      <c r="S122" s="220">
        <v>0</v>
      </c>
      <c r="T122" s="221">
        <f>S122*H122</f>
        <v>0</v>
      </c>
      <c r="AR122" s="23" t="s">
        <v>218</v>
      </c>
      <c r="AT122" s="23" t="s">
        <v>251</v>
      </c>
      <c r="AU122" s="23" t="s">
        <v>84</v>
      </c>
      <c r="AY122" s="23" t="s">
        <v>127</v>
      </c>
      <c r="BE122" s="222">
        <f>IF(N122="základní",J122,0)</f>
        <v>0</v>
      </c>
      <c r="BF122" s="222">
        <f>IF(N122="snížená",J122,0)</f>
        <v>0</v>
      </c>
      <c r="BG122" s="222">
        <f>IF(N122="zákl. přenesená",J122,0)</f>
        <v>0</v>
      </c>
      <c r="BH122" s="222">
        <f>IF(N122="sníž. přenesená",J122,0)</f>
        <v>0</v>
      </c>
      <c r="BI122" s="222">
        <f>IF(N122="nulová",J122,0)</f>
        <v>0</v>
      </c>
      <c r="BJ122" s="23" t="s">
        <v>82</v>
      </c>
      <c r="BK122" s="222">
        <f>ROUND(I122*H122,2)</f>
        <v>0</v>
      </c>
      <c r="BL122" s="23" t="s">
        <v>141</v>
      </c>
      <c r="BM122" s="23" t="s">
        <v>437</v>
      </c>
    </row>
    <row r="123" s="1" customFormat="1" ht="16.5" customHeight="1">
      <c r="B123" s="45"/>
      <c r="C123" s="271" t="s">
        <v>438</v>
      </c>
      <c r="D123" s="271" t="s">
        <v>251</v>
      </c>
      <c r="E123" s="272" t="s">
        <v>439</v>
      </c>
      <c r="F123" s="273" t="s">
        <v>440</v>
      </c>
      <c r="G123" s="274" t="s">
        <v>388</v>
      </c>
      <c r="H123" s="275">
        <v>1</v>
      </c>
      <c r="I123" s="276"/>
      <c r="J123" s="277">
        <f>ROUND(I123*H123,2)</f>
        <v>0</v>
      </c>
      <c r="K123" s="273" t="s">
        <v>22</v>
      </c>
      <c r="L123" s="278"/>
      <c r="M123" s="279" t="s">
        <v>22</v>
      </c>
      <c r="N123" s="280" t="s">
        <v>45</v>
      </c>
      <c r="O123" s="46"/>
      <c r="P123" s="220">
        <f>O123*H123</f>
        <v>0</v>
      </c>
      <c r="Q123" s="220">
        <v>0</v>
      </c>
      <c r="R123" s="220">
        <f>Q123*H123</f>
        <v>0</v>
      </c>
      <c r="S123" s="220">
        <v>0</v>
      </c>
      <c r="T123" s="221">
        <f>S123*H123</f>
        <v>0</v>
      </c>
      <c r="AR123" s="23" t="s">
        <v>218</v>
      </c>
      <c r="AT123" s="23" t="s">
        <v>251</v>
      </c>
      <c r="AU123" s="23" t="s">
        <v>84</v>
      </c>
      <c r="AY123" s="23" t="s">
        <v>127</v>
      </c>
      <c r="BE123" s="222">
        <f>IF(N123="základní",J123,0)</f>
        <v>0</v>
      </c>
      <c r="BF123" s="222">
        <f>IF(N123="snížená",J123,0)</f>
        <v>0</v>
      </c>
      <c r="BG123" s="222">
        <f>IF(N123="zákl. přenesená",J123,0)</f>
        <v>0</v>
      </c>
      <c r="BH123" s="222">
        <f>IF(N123="sníž. přenesená",J123,0)</f>
        <v>0</v>
      </c>
      <c r="BI123" s="222">
        <f>IF(N123="nulová",J123,0)</f>
        <v>0</v>
      </c>
      <c r="BJ123" s="23" t="s">
        <v>82</v>
      </c>
      <c r="BK123" s="222">
        <f>ROUND(I123*H123,2)</f>
        <v>0</v>
      </c>
      <c r="BL123" s="23" t="s">
        <v>141</v>
      </c>
      <c r="BM123" s="23" t="s">
        <v>441</v>
      </c>
    </row>
    <row r="124" s="1" customFormat="1" ht="16.5" customHeight="1">
      <c r="B124" s="45"/>
      <c r="C124" s="271" t="s">
        <v>392</v>
      </c>
      <c r="D124" s="271" t="s">
        <v>251</v>
      </c>
      <c r="E124" s="272" t="s">
        <v>442</v>
      </c>
      <c r="F124" s="273" t="s">
        <v>443</v>
      </c>
      <c r="G124" s="274" t="s">
        <v>388</v>
      </c>
      <c r="H124" s="275">
        <v>1</v>
      </c>
      <c r="I124" s="276"/>
      <c r="J124" s="277">
        <f>ROUND(I124*H124,2)</f>
        <v>0</v>
      </c>
      <c r="K124" s="273" t="s">
        <v>22</v>
      </c>
      <c r="L124" s="278"/>
      <c r="M124" s="279" t="s">
        <v>22</v>
      </c>
      <c r="N124" s="280" t="s">
        <v>45</v>
      </c>
      <c r="O124" s="46"/>
      <c r="P124" s="220">
        <f>O124*H124</f>
        <v>0</v>
      </c>
      <c r="Q124" s="220">
        <v>0</v>
      </c>
      <c r="R124" s="220">
        <f>Q124*H124</f>
        <v>0</v>
      </c>
      <c r="S124" s="220">
        <v>0</v>
      </c>
      <c r="T124" s="221">
        <f>S124*H124</f>
        <v>0</v>
      </c>
      <c r="AR124" s="23" t="s">
        <v>218</v>
      </c>
      <c r="AT124" s="23" t="s">
        <v>251</v>
      </c>
      <c r="AU124" s="23" t="s">
        <v>84</v>
      </c>
      <c r="AY124" s="23" t="s">
        <v>127</v>
      </c>
      <c r="BE124" s="222">
        <f>IF(N124="základní",J124,0)</f>
        <v>0</v>
      </c>
      <c r="BF124" s="222">
        <f>IF(N124="snížená",J124,0)</f>
        <v>0</v>
      </c>
      <c r="BG124" s="222">
        <f>IF(N124="zákl. přenesená",J124,0)</f>
        <v>0</v>
      </c>
      <c r="BH124" s="222">
        <f>IF(N124="sníž. přenesená",J124,0)</f>
        <v>0</v>
      </c>
      <c r="BI124" s="222">
        <f>IF(N124="nulová",J124,0)</f>
        <v>0</v>
      </c>
      <c r="BJ124" s="23" t="s">
        <v>82</v>
      </c>
      <c r="BK124" s="222">
        <f>ROUND(I124*H124,2)</f>
        <v>0</v>
      </c>
      <c r="BL124" s="23" t="s">
        <v>141</v>
      </c>
      <c r="BM124" s="23" t="s">
        <v>444</v>
      </c>
    </row>
    <row r="125" s="1" customFormat="1" ht="16.5" customHeight="1">
      <c r="B125" s="45"/>
      <c r="C125" s="271" t="s">
        <v>445</v>
      </c>
      <c r="D125" s="271" t="s">
        <v>251</v>
      </c>
      <c r="E125" s="272" t="s">
        <v>446</v>
      </c>
      <c r="F125" s="273" t="s">
        <v>447</v>
      </c>
      <c r="G125" s="274" t="s">
        <v>388</v>
      </c>
      <c r="H125" s="275">
        <v>1</v>
      </c>
      <c r="I125" s="276"/>
      <c r="J125" s="277">
        <f>ROUND(I125*H125,2)</f>
        <v>0</v>
      </c>
      <c r="K125" s="273" t="s">
        <v>22</v>
      </c>
      <c r="L125" s="278"/>
      <c r="M125" s="279" t="s">
        <v>22</v>
      </c>
      <c r="N125" s="280" t="s">
        <v>45</v>
      </c>
      <c r="O125" s="46"/>
      <c r="P125" s="220">
        <f>O125*H125</f>
        <v>0</v>
      </c>
      <c r="Q125" s="220">
        <v>0</v>
      </c>
      <c r="R125" s="220">
        <f>Q125*H125</f>
        <v>0</v>
      </c>
      <c r="S125" s="220">
        <v>0</v>
      </c>
      <c r="T125" s="221">
        <f>S125*H125</f>
        <v>0</v>
      </c>
      <c r="AR125" s="23" t="s">
        <v>218</v>
      </c>
      <c r="AT125" s="23" t="s">
        <v>251</v>
      </c>
      <c r="AU125" s="23" t="s">
        <v>84</v>
      </c>
      <c r="AY125" s="23" t="s">
        <v>127</v>
      </c>
      <c r="BE125" s="222">
        <f>IF(N125="základní",J125,0)</f>
        <v>0</v>
      </c>
      <c r="BF125" s="222">
        <f>IF(N125="snížená",J125,0)</f>
        <v>0</v>
      </c>
      <c r="BG125" s="222">
        <f>IF(N125="zákl. přenesená",J125,0)</f>
        <v>0</v>
      </c>
      <c r="BH125" s="222">
        <f>IF(N125="sníž. přenesená",J125,0)</f>
        <v>0</v>
      </c>
      <c r="BI125" s="222">
        <f>IF(N125="nulová",J125,0)</f>
        <v>0</v>
      </c>
      <c r="BJ125" s="23" t="s">
        <v>82</v>
      </c>
      <c r="BK125" s="222">
        <f>ROUND(I125*H125,2)</f>
        <v>0</v>
      </c>
      <c r="BL125" s="23" t="s">
        <v>141</v>
      </c>
      <c r="BM125" s="23" t="s">
        <v>448</v>
      </c>
    </row>
    <row r="126" s="1" customFormat="1" ht="16.5" customHeight="1">
      <c r="B126" s="45"/>
      <c r="C126" s="271" t="s">
        <v>395</v>
      </c>
      <c r="D126" s="271" t="s">
        <v>251</v>
      </c>
      <c r="E126" s="272" t="s">
        <v>402</v>
      </c>
      <c r="F126" s="273" t="s">
        <v>403</v>
      </c>
      <c r="G126" s="274" t="s">
        <v>388</v>
      </c>
      <c r="H126" s="275">
        <v>1</v>
      </c>
      <c r="I126" s="276"/>
      <c r="J126" s="277">
        <f>ROUND(I126*H126,2)</f>
        <v>0</v>
      </c>
      <c r="K126" s="273" t="s">
        <v>22</v>
      </c>
      <c r="L126" s="278"/>
      <c r="M126" s="279" t="s">
        <v>22</v>
      </c>
      <c r="N126" s="280" t="s">
        <v>45</v>
      </c>
      <c r="O126" s="46"/>
      <c r="P126" s="220">
        <f>O126*H126</f>
        <v>0</v>
      </c>
      <c r="Q126" s="220">
        <v>0</v>
      </c>
      <c r="R126" s="220">
        <f>Q126*H126</f>
        <v>0</v>
      </c>
      <c r="S126" s="220">
        <v>0</v>
      </c>
      <c r="T126" s="221">
        <f>S126*H126</f>
        <v>0</v>
      </c>
      <c r="AR126" s="23" t="s">
        <v>218</v>
      </c>
      <c r="AT126" s="23" t="s">
        <v>251</v>
      </c>
      <c r="AU126" s="23" t="s">
        <v>84</v>
      </c>
      <c r="AY126" s="23" t="s">
        <v>127</v>
      </c>
      <c r="BE126" s="222">
        <f>IF(N126="základní",J126,0)</f>
        <v>0</v>
      </c>
      <c r="BF126" s="222">
        <f>IF(N126="snížená",J126,0)</f>
        <v>0</v>
      </c>
      <c r="BG126" s="222">
        <f>IF(N126="zákl. přenesená",J126,0)</f>
        <v>0</v>
      </c>
      <c r="BH126" s="222">
        <f>IF(N126="sníž. přenesená",J126,0)</f>
        <v>0</v>
      </c>
      <c r="BI126" s="222">
        <f>IF(N126="nulová",J126,0)</f>
        <v>0</v>
      </c>
      <c r="BJ126" s="23" t="s">
        <v>82</v>
      </c>
      <c r="BK126" s="222">
        <f>ROUND(I126*H126,2)</f>
        <v>0</v>
      </c>
      <c r="BL126" s="23" t="s">
        <v>141</v>
      </c>
      <c r="BM126" s="23" t="s">
        <v>449</v>
      </c>
    </row>
    <row r="127" s="1" customFormat="1" ht="16.5" customHeight="1">
      <c r="B127" s="45"/>
      <c r="C127" s="211" t="s">
        <v>450</v>
      </c>
      <c r="D127" s="211" t="s">
        <v>128</v>
      </c>
      <c r="E127" s="212" t="s">
        <v>354</v>
      </c>
      <c r="F127" s="213" t="s">
        <v>355</v>
      </c>
      <c r="G127" s="214" t="s">
        <v>356</v>
      </c>
      <c r="H127" s="215">
        <v>4</v>
      </c>
      <c r="I127" s="216"/>
      <c r="J127" s="217">
        <f>ROUND(I127*H127,2)</f>
        <v>0</v>
      </c>
      <c r="K127" s="213" t="s">
        <v>22</v>
      </c>
      <c r="L127" s="71"/>
      <c r="M127" s="218" t="s">
        <v>22</v>
      </c>
      <c r="N127" s="219" t="s">
        <v>45</v>
      </c>
      <c r="O127" s="46"/>
      <c r="P127" s="220">
        <f>O127*H127</f>
        <v>0</v>
      </c>
      <c r="Q127" s="220">
        <v>0</v>
      </c>
      <c r="R127" s="220">
        <f>Q127*H127</f>
        <v>0</v>
      </c>
      <c r="S127" s="220">
        <v>0</v>
      </c>
      <c r="T127" s="221">
        <f>S127*H127</f>
        <v>0</v>
      </c>
      <c r="AR127" s="23" t="s">
        <v>141</v>
      </c>
      <c r="AT127" s="23" t="s">
        <v>128</v>
      </c>
      <c r="AU127" s="23" t="s">
        <v>84</v>
      </c>
      <c r="AY127" s="23" t="s">
        <v>127</v>
      </c>
      <c r="BE127" s="222">
        <f>IF(N127="základní",J127,0)</f>
        <v>0</v>
      </c>
      <c r="BF127" s="222">
        <f>IF(N127="snížená",J127,0)</f>
        <v>0</v>
      </c>
      <c r="BG127" s="222">
        <f>IF(N127="zákl. přenesená",J127,0)</f>
        <v>0</v>
      </c>
      <c r="BH127" s="222">
        <f>IF(N127="sníž. přenesená",J127,0)</f>
        <v>0</v>
      </c>
      <c r="BI127" s="222">
        <f>IF(N127="nulová",J127,0)</f>
        <v>0</v>
      </c>
      <c r="BJ127" s="23" t="s">
        <v>82</v>
      </c>
      <c r="BK127" s="222">
        <f>ROUND(I127*H127,2)</f>
        <v>0</v>
      </c>
      <c r="BL127" s="23" t="s">
        <v>141</v>
      </c>
      <c r="BM127" s="23" t="s">
        <v>451</v>
      </c>
    </row>
    <row r="128" s="1" customFormat="1" ht="16.5" customHeight="1">
      <c r="B128" s="45"/>
      <c r="C128" s="271" t="s">
        <v>398</v>
      </c>
      <c r="D128" s="271" t="s">
        <v>251</v>
      </c>
      <c r="E128" s="272" t="s">
        <v>357</v>
      </c>
      <c r="F128" s="273" t="s">
        <v>358</v>
      </c>
      <c r="G128" s="274" t="s">
        <v>131</v>
      </c>
      <c r="H128" s="275">
        <v>1</v>
      </c>
      <c r="I128" s="276"/>
      <c r="J128" s="277">
        <f>ROUND(I128*H128,2)</f>
        <v>0</v>
      </c>
      <c r="K128" s="273" t="s">
        <v>22</v>
      </c>
      <c r="L128" s="278"/>
      <c r="M128" s="279" t="s">
        <v>22</v>
      </c>
      <c r="N128" s="280" t="s">
        <v>45</v>
      </c>
      <c r="O128" s="46"/>
      <c r="P128" s="220">
        <f>O128*H128</f>
        <v>0</v>
      </c>
      <c r="Q128" s="220">
        <v>0</v>
      </c>
      <c r="R128" s="220">
        <f>Q128*H128</f>
        <v>0</v>
      </c>
      <c r="S128" s="220">
        <v>0</v>
      </c>
      <c r="T128" s="221">
        <f>S128*H128</f>
        <v>0</v>
      </c>
      <c r="AR128" s="23" t="s">
        <v>218</v>
      </c>
      <c r="AT128" s="23" t="s">
        <v>251</v>
      </c>
      <c r="AU128" s="23" t="s">
        <v>84</v>
      </c>
      <c r="AY128" s="23" t="s">
        <v>127</v>
      </c>
      <c r="BE128" s="222">
        <f>IF(N128="základní",J128,0)</f>
        <v>0</v>
      </c>
      <c r="BF128" s="222">
        <f>IF(N128="snížená",J128,0)</f>
        <v>0</v>
      </c>
      <c r="BG128" s="222">
        <f>IF(N128="zákl. přenesená",J128,0)</f>
        <v>0</v>
      </c>
      <c r="BH128" s="222">
        <f>IF(N128="sníž. přenesená",J128,0)</f>
        <v>0</v>
      </c>
      <c r="BI128" s="222">
        <f>IF(N128="nulová",J128,0)</f>
        <v>0</v>
      </c>
      <c r="BJ128" s="23" t="s">
        <v>82</v>
      </c>
      <c r="BK128" s="222">
        <f>ROUND(I128*H128,2)</f>
        <v>0</v>
      </c>
      <c r="BL128" s="23" t="s">
        <v>141</v>
      </c>
      <c r="BM128" s="23" t="s">
        <v>452</v>
      </c>
    </row>
    <row r="129" s="1" customFormat="1" ht="16.5" customHeight="1">
      <c r="B129" s="45"/>
      <c r="C129" s="271" t="s">
        <v>453</v>
      </c>
      <c r="D129" s="271" t="s">
        <v>251</v>
      </c>
      <c r="E129" s="272" t="s">
        <v>359</v>
      </c>
      <c r="F129" s="273" t="s">
        <v>360</v>
      </c>
      <c r="G129" s="274" t="s">
        <v>131</v>
      </c>
      <c r="H129" s="275">
        <v>1</v>
      </c>
      <c r="I129" s="276"/>
      <c r="J129" s="277">
        <f>ROUND(I129*H129,2)</f>
        <v>0</v>
      </c>
      <c r="K129" s="273" t="s">
        <v>22</v>
      </c>
      <c r="L129" s="278"/>
      <c r="M129" s="279" t="s">
        <v>22</v>
      </c>
      <c r="N129" s="280" t="s">
        <v>45</v>
      </c>
      <c r="O129" s="46"/>
      <c r="P129" s="220">
        <f>O129*H129</f>
        <v>0</v>
      </c>
      <c r="Q129" s="220">
        <v>0</v>
      </c>
      <c r="R129" s="220">
        <f>Q129*H129</f>
        <v>0</v>
      </c>
      <c r="S129" s="220">
        <v>0</v>
      </c>
      <c r="T129" s="221">
        <f>S129*H129</f>
        <v>0</v>
      </c>
      <c r="AR129" s="23" t="s">
        <v>218</v>
      </c>
      <c r="AT129" s="23" t="s">
        <v>251</v>
      </c>
      <c r="AU129" s="23" t="s">
        <v>84</v>
      </c>
      <c r="AY129" s="23" t="s">
        <v>127</v>
      </c>
      <c r="BE129" s="222">
        <f>IF(N129="základní",J129,0)</f>
        <v>0</v>
      </c>
      <c r="BF129" s="222">
        <f>IF(N129="snížená",J129,0)</f>
        <v>0</v>
      </c>
      <c r="BG129" s="222">
        <f>IF(N129="zákl. přenesená",J129,0)</f>
        <v>0</v>
      </c>
      <c r="BH129" s="222">
        <f>IF(N129="sníž. přenesená",J129,0)</f>
        <v>0</v>
      </c>
      <c r="BI129" s="222">
        <f>IF(N129="nulová",J129,0)</f>
        <v>0</v>
      </c>
      <c r="BJ129" s="23" t="s">
        <v>82</v>
      </c>
      <c r="BK129" s="222">
        <f>ROUND(I129*H129,2)</f>
        <v>0</v>
      </c>
      <c r="BL129" s="23" t="s">
        <v>141</v>
      </c>
      <c r="BM129" s="23" t="s">
        <v>454</v>
      </c>
    </row>
    <row r="130" s="1" customFormat="1" ht="16.5" customHeight="1">
      <c r="B130" s="45"/>
      <c r="C130" s="271" t="s">
        <v>401</v>
      </c>
      <c r="D130" s="271" t="s">
        <v>251</v>
      </c>
      <c r="E130" s="272" t="s">
        <v>455</v>
      </c>
      <c r="F130" s="273" t="s">
        <v>456</v>
      </c>
      <c r="G130" s="274" t="s">
        <v>131</v>
      </c>
      <c r="H130" s="275">
        <v>1</v>
      </c>
      <c r="I130" s="276"/>
      <c r="J130" s="277">
        <f>ROUND(I130*H130,2)</f>
        <v>0</v>
      </c>
      <c r="K130" s="273" t="s">
        <v>22</v>
      </c>
      <c r="L130" s="278"/>
      <c r="M130" s="279" t="s">
        <v>22</v>
      </c>
      <c r="N130" s="280" t="s">
        <v>45</v>
      </c>
      <c r="O130" s="46"/>
      <c r="P130" s="220">
        <f>O130*H130</f>
        <v>0</v>
      </c>
      <c r="Q130" s="220">
        <v>0</v>
      </c>
      <c r="R130" s="220">
        <f>Q130*H130</f>
        <v>0</v>
      </c>
      <c r="S130" s="220">
        <v>0</v>
      </c>
      <c r="T130" s="221">
        <f>S130*H130</f>
        <v>0</v>
      </c>
      <c r="AR130" s="23" t="s">
        <v>218</v>
      </c>
      <c r="AT130" s="23" t="s">
        <v>251</v>
      </c>
      <c r="AU130" s="23" t="s">
        <v>84</v>
      </c>
      <c r="AY130" s="23" t="s">
        <v>127</v>
      </c>
      <c r="BE130" s="222">
        <f>IF(N130="základní",J130,0)</f>
        <v>0</v>
      </c>
      <c r="BF130" s="222">
        <f>IF(N130="snížená",J130,0)</f>
        <v>0</v>
      </c>
      <c r="BG130" s="222">
        <f>IF(N130="zákl. přenesená",J130,0)</f>
        <v>0</v>
      </c>
      <c r="BH130" s="222">
        <f>IF(N130="sníž. přenesená",J130,0)</f>
        <v>0</v>
      </c>
      <c r="BI130" s="222">
        <f>IF(N130="nulová",J130,0)</f>
        <v>0</v>
      </c>
      <c r="BJ130" s="23" t="s">
        <v>82</v>
      </c>
      <c r="BK130" s="222">
        <f>ROUND(I130*H130,2)</f>
        <v>0</v>
      </c>
      <c r="BL130" s="23" t="s">
        <v>141</v>
      </c>
      <c r="BM130" s="23" t="s">
        <v>457</v>
      </c>
    </row>
    <row r="131" s="1" customFormat="1" ht="16.5" customHeight="1">
      <c r="B131" s="45"/>
      <c r="C131" s="211" t="s">
        <v>458</v>
      </c>
      <c r="D131" s="211" t="s">
        <v>128</v>
      </c>
      <c r="E131" s="212" t="s">
        <v>363</v>
      </c>
      <c r="F131" s="213" t="s">
        <v>364</v>
      </c>
      <c r="G131" s="214" t="s">
        <v>131</v>
      </c>
      <c r="H131" s="215">
        <v>1</v>
      </c>
      <c r="I131" s="216"/>
      <c r="J131" s="217">
        <f>ROUND(I131*H131,2)</f>
        <v>0</v>
      </c>
      <c r="K131" s="213" t="s">
        <v>22</v>
      </c>
      <c r="L131" s="71"/>
      <c r="M131" s="218" t="s">
        <v>22</v>
      </c>
      <c r="N131" s="219" t="s">
        <v>45</v>
      </c>
      <c r="O131" s="46"/>
      <c r="P131" s="220">
        <f>O131*H131</f>
        <v>0</v>
      </c>
      <c r="Q131" s="220">
        <v>0</v>
      </c>
      <c r="R131" s="220">
        <f>Q131*H131</f>
        <v>0</v>
      </c>
      <c r="S131" s="220">
        <v>0</v>
      </c>
      <c r="T131" s="221">
        <f>S131*H131</f>
        <v>0</v>
      </c>
      <c r="AR131" s="23" t="s">
        <v>141</v>
      </c>
      <c r="AT131" s="23" t="s">
        <v>128</v>
      </c>
      <c r="AU131" s="23" t="s">
        <v>84</v>
      </c>
      <c r="AY131" s="23" t="s">
        <v>127</v>
      </c>
      <c r="BE131" s="222">
        <f>IF(N131="základní",J131,0)</f>
        <v>0</v>
      </c>
      <c r="BF131" s="222">
        <f>IF(N131="snížená",J131,0)</f>
        <v>0</v>
      </c>
      <c r="BG131" s="222">
        <f>IF(N131="zákl. přenesená",J131,0)</f>
        <v>0</v>
      </c>
      <c r="BH131" s="222">
        <f>IF(N131="sníž. přenesená",J131,0)</f>
        <v>0</v>
      </c>
      <c r="BI131" s="222">
        <f>IF(N131="nulová",J131,0)</f>
        <v>0</v>
      </c>
      <c r="BJ131" s="23" t="s">
        <v>82</v>
      </c>
      <c r="BK131" s="222">
        <f>ROUND(I131*H131,2)</f>
        <v>0</v>
      </c>
      <c r="BL131" s="23" t="s">
        <v>141</v>
      </c>
      <c r="BM131" s="23" t="s">
        <v>459</v>
      </c>
    </row>
    <row r="132" s="1" customFormat="1" ht="16.5" customHeight="1">
      <c r="B132" s="45"/>
      <c r="C132" s="211" t="s">
        <v>404</v>
      </c>
      <c r="D132" s="211" t="s">
        <v>128</v>
      </c>
      <c r="E132" s="212" t="s">
        <v>460</v>
      </c>
      <c r="F132" s="213" t="s">
        <v>461</v>
      </c>
      <c r="G132" s="214" t="s">
        <v>131</v>
      </c>
      <c r="H132" s="215">
        <v>1</v>
      </c>
      <c r="I132" s="216"/>
      <c r="J132" s="217">
        <f>ROUND(I132*H132,2)</f>
        <v>0</v>
      </c>
      <c r="K132" s="213" t="s">
        <v>22</v>
      </c>
      <c r="L132" s="71"/>
      <c r="M132" s="218" t="s">
        <v>22</v>
      </c>
      <c r="N132" s="219" t="s">
        <v>45</v>
      </c>
      <c r="O132" s="46"/>
      <c r="P132" s="220">
        <f>O132*H132</f>
        <v>0</v>
      </c>
      <c r="Q132" s="220">
        <v>0</v>
      </c>
      <c r="R132" s="220">
        <f>Q132*H132</f>
        <v>0</v>
      </c>
      <c r="S132" s="220">
        <v>0</v>
      </c>
      <c r="T132" s="221">
        <f>S132*H132</f>
        <v>0</v>
      </c>
      <c r="AR132" s="23" t="s">
        <v>141</v>
      </c>
      <c r="AT132" s="23" t="s">
        <v>128</v>
      </c>
      <c r="AU132" s="23" t="s">
        <v>84</v>
      </c>
      <c r="AY132" s="23" t="s">
        <v>127</v>
      </c>
      <c r="BE132" s="222">
        <f>IF(N132="základní",J132,0)</f>
        <v>0</v>
      </c>
      <c r="BF132" s="222">
        <f>IF(N132="snížená",J132,0)</f>
        <v>0</v>
      </c>
      <c r="BG132" s="222">
        <f>IF(N132="zákl. přenesená",J132,0)</f>
        <v>0</v>
      </c>
      <c r="BH132" s="222">
        <f>IF(N132="sníž. přenesená",J132,0)</f>
        <v>0</v>
      </c>
      <c r="BI132" s="222">
        <f>IF(N132="nulová",J132,0)</f>
        <v>0</v>
      </c>
      <c r="BJ132" s="23" t="s">
        <v>82</v>
      </c>
      <c r="BK132" s="222">
        <f>ROUND(I132*H132,2)</f>
        <v>0</v>
      </c>
      <c r="BL132" s="23" t="s">
        <v>141</v>
      </c>
      <c r="BM132" s="23" t="s">
        <v>462</v>
      </c>
    </row>
    <row r="133" s="1" customFormat="1" ht="16.5" customHeight="1">
      <c r="B133" s="45"/>
      <c r="C133" s="211" t="s">
        <v>463</v>
      </c>
      <c r="D133" s="211" t="s">
        <v>128</v>
      </c>
      <c r="E133" s="212" t="s">
        <v>464</v>
      </c>
      <c r="F133" s="213" t="s">
        <v>465</v>
      </c>
      <c r="G133" s="214" t="s">
        <v>131</v>
      </c>
      <c r="H133" s="215">
        <v>1</v>
      </c>
      <c r="I133" s="216"/>
      <c r="J133" s="217">
        <f>ROUND(I133*H133,2)</f>
        <v>0</v>
      </c>
      <c r="K133" s="213" t="s">
        <v>22</v>
      </c>
      <c r="L133" s="71"/>
      <c r="M133" s="218" t="s">
        <v>22</v>
      </c>
      <c r="N133" s="223" t="s">
        <v>45</v>
      </c>
      <c r="O133" s="224"/>
      <c r="P133" s="225">
        <f>O133*H133</f>
        <v>0</v>
      </c>
      <c r="Q133" s="225">
        <v>0</v>
      </c>
      <c r="R133" s="225">
        <f>Q133*H133</f>
        <v>0</v>
      </c>
      <c r="S133" s="225">
        <v>0</v>
      </c>
      <c r="T133" s="226">
        <f>S133*H133</f>
        <v>0</v>
      </c>
      <c r="AR133" s="23" t="s">
        <v>141</v>
      </c>
      <c r="AT133" s="23" t="s">
        <v>128</v>
      </c>
      <c r="AU133" s="23" t="s">
        <v>84</v>
      </c>
      <c r="AY133" s="23" t="s">
        <v>127</v>
      </c>
      <c r="BE133" s="222">
        <f>IF(N133="základní",J133,0)</f>
        <v>0</v>
      </c>
      <c r="BF133" s="222">
        <f>IF(N133="snížená",J133,0)</f>
        <v>0</v>
      </c>
      <c r="BG133" s="222">
        <f>IF(N133="zákl. přenesená",J133,0)</f>
        <v>0</v>
      </c>
      <c r="BH133" s="222">
        <f>IF(N133="sníž. přenesená",J133,0)</f>
        <v>0</v>
      </c>
      <c r="BI133" s="222">
        <f>IF(N133="nulová",J133,0)</f>
        <v>0</v>
      </c>
      <c r="BJ133" s="23" t="s">
        <v>82</v>
      </c>
      <c r="BK133" s="222">
        <f>ROUND(I133*H133,2)</f>
        <v>0</v>
      </c>
      <c r="BL133" s="23" t="s">
        <v>141</v>
      </c>
      <c r="BM133" s="23" t="s">
        <v>466</v>
      </c>
    </row>
    <row r="134" s="1" customFormat="1" ht="6.96" customHeight="1">
      <c r="B134" s="66"/>
      <c r="C134" s="67"/>
      <c r="D134" s="67"/>
      <c r="E134" s="67"/>
      <c r="F134" s="67"/>
      <c r="G134" s="67"/>
      <c r="H134" s="67"/>
      <c r="I134" s="165"/>
      <c r="J134" s="67"/>
      <c r="K134" s="67"/>
      <c r="L134" s="71"/>
    </row>
  </sheetData>
  <sheetProtection sheet="1" autoFilter="0" formatColumns="0" formatRows="0" objects="1" scenarios="1" spinCount="100000" saltValue="QC5hNnwm6WBO/6vlAnAW+gpZrBjYUuVG5dnUpgiz8zmzL8MIosOO6y1VxzGx5lhWXTfUHWjaU9MPmrRPCTMgtA==" hashValue="7NoaSnZ58qvZTZJDcdWTP2PF3RYZTvhclgmUTJ4Tk7CFeghyXSxkC8G2edbHa8lpeoCYCLu/rIPsnyzuskySeQ==" algorithmName="SHA-512" password="CC35"/>
  <autoFilter ref="C80:K133"/>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97</v>
      </c>
      <c r="G1" s="138" t="s">
        <v>98</v>
      </c>
      <c r="H1" s="138"/>
      <c r="I1" s="139"/>
      <c r="J1" s="138" t="s">
        <v>99</v>
      </c>
      <c r="K1" s="137" t="s">
        <v>100</v>
      </c>
      <c r="L1" s="138" t="s">
        <v>101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93</v>
      </c>
    </row>
    <row r="3" ht="6.96" customHeight="1">
      <c r="B3" s="24"/>
      <c r="C3" s="25"/>
      <c r="D3" s="25"/>
      <c r="E3" s="25"/>
      <c r="F3" s="25"/>
      <c r="G3" s="25"/>
      <c r="H3" s="25"/>
      <c r="I3" s="140"/>
      <c r="J3" s="25"/>
      <c r="K3" s="26"/>
      <c r="AT3" s="23" t="s">
        <v>84</v>
      </c>
    </row>
    <row r="4" ht="36.96" customHeight="1">
      <c r="B4" s="27"/>
      <c r="C4" s="28"/>
      <c r="D4" s="29" t="s">
        <v>102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ČZA v Humpolci, střední škola - oprava plynové přípojky na DM Fugnerova</v>
      </c>
      <c r="F7" s="39"/>
      <c r="G7" s="39"/>
      <c r="H7" s="39"/>
      <c r="I7" s="141"/>
      <c r="J7" s="28"/>
      <c r="K7" s="30"/>
    </row>
    <row r="8" s="1" customFormat="1">
      <c r="B8" s="45"/>
      <c r="C8" s="46"/>
      <c r="D8" s="39" t="s">
        <v>103</v>
      </c>
      <c r="E8" s="46"/>
      <c r="F8" s="46"/>
      <c r="G8" s="46"/>
      <c r="H8" s="46"/>
      <c r="I8" s="143"/>
      <c r="J8" s="46"/>
      <c r="K8" s="50"/>
    </row>
    <row r="9" s="1" customFormat="1" ht="36.96" customHeight="1">
      <c r="B9" s="45"/>
      <c r="C9" s="46"/>
      <c r="D9" s="46"/>
      <c r="E9" s="144" t="s">
        <v>467</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339</v>
      </c>
      <c r="G12" s="46"/>
      <c r="H12" s="46"/>
      <c r="I12" s="145" t="s">
        <v>26</v>
      </c>
      <c r="J12" s="146" t="str">
        <f>'Rekapitulace stavby'!AN8</f>
        <v>24. 4. 2018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tr">
        <f>IF('Rekapitulace stavby'!AN10="","",'Rekapitulace stavby'!AN10)</f>
        <v>70890749</v>
      </c>
      <c r="K14" s="50"/>
    </row>
    <row r="15" s="1" customFormat="1" ht="18" customHeight="1">
      <c r="B15" s="45"/>
      <c r="C15" s="46"/>
      <c r="D15" s="46"/>
      <c r="E15" s="34" t="str">
        <f>IF('Rekapitulace stavby'!E11="","",'Rekapitulace stavby'!E11)</f>
        <v>Kraj Vysočina</v>
      </c>
      <c r="F15" s="46"/>
      <c r="G15" s="46"/>
      <c r="H15" s="46"/>
      <c r="I15" s="145" t="s">
        <v>32</v>
      </c>
      <c r="J15" s="34" t="str">
        <f>IF('Rekapitulace stavby'!AN11="","",'Rekapitulace stavby'!AN11)</f>
        <v>CZ70890749</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tr">
        <f>IF('Rekapitulace stavby'!AN16="","",'Rekapitulace stavby'!AN16)</f>
        <v/>
      </c>
      <c r="K20" s="50"/>
    </row>
    <row r="21" s="1" customFormat="1" ht="18" customHeight="1">
      <c r="B21" s="45"/>
      <c r="C21" s="46"/>
      <c r="D21" s="46"/>
      <c r="E21" s="34" t="str">
        <f>IF('Rekapitulace stavby'!E17="","",'Rekapitulace stavby'!E17)</f>
        <v>ing.Aleš Janoušek</v>
      </c>
      <c r="F21" s="46"/>
      <c r="G21" s="46"/>
      <c r="H21" s="46"/>
      <c r="I21" s="145" t="s">
        <v>32</v>
      </c>
      <c r="J21" s="34" t="str">
        <f>IF('Rekapitulace stavby'!AN17="","",'Rekapitulace stavby'!AN17)</f>
        <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40</v>
      </c>
      <c r="E27" s="46"/>
      <c r="F27" s="46"/>
      <c r="G27" s="46"/>
      <c r="H27" s="46"/>
      <c r="I27" s="143"/>
      <c r="J27" s="154">
        <f>ROUND(J80,2)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42</v>
      </c>
      <c r="G29" s="46"/>
      <c r="H29" s="46"/>
      <c r="I29" s="155" t="s">
        <v>41</v>
      </c>
      <c r="J29" s="51" t="s">
        <v>43</v>
      </c>
      <c r="K29" s="50"/>
    </row>
    <row r="30" s="1" customFormat="1" ht="14.4" customHeight="1">
      <c r="B30" s="45"/>
      <c r="C30" s="46"/>
      <c r="D30" s="54" t="s">
        <v>44</v>
      </c>
      <c r="E30" s="54" t="s">
        <v>45</v>
      </c>
      <c r="F30" s="156">
        <f>ROUND(SUM(BE80:BE115), 2)</f>
        <v>0</v>
      </c>
      <c r="G30" s="46"/>
      <c r="H30" s="46"/>
      <c r="I30" s="157">
        <v>0.20999999999999999</v>
      </c>
      <c r="J30" s="156">
        <f>ROUND(ROUND((SUM(BE80:BE115)), 2)*I30, 2)</f>
        <v>0</v>
      </c>
      <c r="K30" s="50"/>
    </row>
    <row r="31" s="1" customFormat="1" ht="14.4" customHeight="1">
      <c r="B31" s="45"/>
      <c r="C31" s="46"/>
      <c r="D31" s="46"/>
      <c r="E31" s="54" t="s">
        <v>46</v>
      </c>
      <c r="F31" s="156">
        <f>ROUND(SUM(BF80:BF115), 2)</f>
        <v>0</v>
      </c>
      <c r="G31" s="46"/>
      <c r="H31" s="46"/>
      <c r="I31" s="157">
        <v>0.14999999999999999</v>
      </c>
      <c r="J31" s="156">
        <f>ROUND(ROUND((SUM(BF80:BF115)), 2)*I31, 2)</f>
        <v>0</v>
      </c>
      <c r="K31" s="50"/>
    </row>
    <row r="32" hidden="1" s="1" customFormat="1" ht="14.4" customHeight="1">
      <c r="B32" s="45"/>
      <c r="C32" s="46"/>
      <c r="D32" s="46"/>
      <c r="E32" s="54" t="s">
        <v>47</v>
      </c>
      <c r="F32" s="156">
        <f>ROUND(SUM(BG80:BG115), 2)</f>
        <v>0</v>
      </c>
      <c r="G32" s="46"/>
      <c r="H32" s="46"/>
      <c r="I32" s="157">
        <v>0.20999999999999999</v>
      </c>
      <c r="J32" s="156">
        <v>0</v>
      </c>
      <c r="K32" s="50"/>
    </row>
    <row r="33" hidden="1" s="1" customFormat="1" ht="14.4" customHeight="1">
      <c r="B33" s="45"/>
      <c r="C33" s="46"/>
      <c r="D33" s="46"/>
      <c r="E33" s="54" t="s">
        <v>48</v>
      </c>
      <c r="F33" s="156">
        <f>ROUND(SUM(BH80:BH115), 2)</f>
        <v>0</v>
      </c>
      <c r="G33" s="46"/>
      <c r="H33" s="46"/>
      <c r="I33" s="157">
        <v>0.14999999999999999</v>
      </c>
      <c r="J33" s="156">
        <v>0</v>
      </c>
      <c r="K33" s="50"/>
    </row>
    <row r="34" hidden="1" s="1" customFormat="1" ht="14.4" customHeight="1">
      <c r="B34" s="45"/>
      <c r="C34" s="46"/>
      <c r="D34" s="46"/>
      <c r="E34" s="54" t="s">
        <v>49</v>
      </c>
      <c r="F34" s="156">
        <f>ROUND(SUM(BI80:BI115),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50</v>
      </c>
      <c r="E36" s="97"/>
      <c r="F36" s="97"/>
      <c r="G36" s="160" t="s">
        <v>51</v>
      </c>
      <c r="H36" s="161" t="s">
        <v>52</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ČZA v Humpolci, střední škola - oprava plynové přípojky na DM Fugnerova</v>
      </c>
      <c r="F45" s="39"/>
      <c r="G45" s="39"/>
      <c r="H45" s="39"/>
      <c r="I45" s="143"/>
      <c r="J45" s="46"/>
      <c r="K45" s="50"/>
    </row>
    <row r="46" s="1" customFormat="1" ht="14.4" customHeight="1">
      <c r="B46" s="45"/>
      <c r="C46" s="39" t="s">
        <v>103</v>
      </c>
      <c r="D46" s="46"/>
      <c r="E46" s="46"/>
      <c r="F46" s="46"/>
      <c r="G46" s="46"/>
      <c r="H46" s="46"/>
      <c r="I46" s="143"/>
      <c r="J46" s="46"/>
      <c r="K46" s="50"/>
    </row>
    <row r="47" s="1" customFormat="1" ht="17.25" customHeight="1">
      <c r="B47" s="45"/>
      <c r="C47" s="46"/>
      <c r="D47" s="46"/>
      <c r="E47" s="144" t="str">
        <f>E9</f>
        <v>02 - S.O- 01.2 - Vystrojení pilíře</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 xml:space="preserve"> </v>
      </c>
      <c r="G49" s="46"/>
      <c r="H49" s="46"/>
      <c r="I49" s="145" t="s">
        <v>26</v>
      </c>
      <c r="J49" s="146" t="str">
        <f>IF(J12="","",J12)</f>
        <v>24. 4. 2018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Kraj Vysočina</v>
      </c>
      <c r="G51" s="46"/>
      <c r="H51" s="46"/>
      <c r="I51" s="145" t="s">
        <v>36</v>
      </c>
      <c r="J51" s="43" t="str">
        <f>E21</f>
        <v>ing.Aleš Janoušek</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J80</f>
        <v>0</v>
      </c>
      <c r="K56" s="50"/>
      <c r="AU56" s="23" t="s">
        <v>109</v>
      </c>
    </row>
    <row r="57" s="7" customFormat="1" ht="24.96" customHeight="1">
      <c r="B57" s="176"/>
      <c r="C57" s="177"/>
      <c r="D57" s="178" t="s">
        <v>468</v>
      </c>
      <c r="E57" s="179"/>
      <c r="F57" s="179"/>
      <c r="G57" s="179"/>
      <c r="H57" s="179"/>
      <c r="I57" s="180"/>
      <c r="J57" s="181">
        <f>J81</f>
        <v>0</v>
      </c>
      <c r="K57" s="182"/>
    </row>
    <row r="58" s="10" customFormat="1" ht="19.92" customHeight="1">
      <c r="B58" s="227"/>
      <c r="C58" s="228"/>
      <c r="D58" s="229" t="s">
        <v>469</v>
      </c>
      <c r="E58" s="230"/>
      <c r="F58" s="230"/>
      <c r="G58" s="230"/>
      <c r="H58" s="230"/>
      <c r="I58" s="231"/>
      <c r="J58" s="232">
        <f>J82</f>
        <v>0</v>
      </c>
      <c r="K58" s="233"/>
    </row>
    <row r="59" s="10" customFormat="1" ht="19.92" customHeight="1">
      <c r="B59" s="227"/>
      <c r="C59" s="228"/>
      <c r="D59" s="229" t="s">
        <v>470</v>
      </c>
      <c r="E59" s="230"/>
      <c r="F59" s="230"/>
      <c r="G59" s="230"/>
      <c r="H59" s="230"/>
      <c r="I59" s="231"/>
      <c r="J59" s="232">
        <f>J105</f>
        <v>0</v>
      </c>
      <c r="K59" s="233"/>
    </row>
    <row r="60" s="7" customFormat="1" ht="24.96" customHeight="1">
      <c r="B60" s="176"/>
      <c r="C60" s="177"/>
      <c r="D60" s="178" t="s">
        <v>471</v>
      </c>
      <c r="E60" s="179"/>
      <c r="F60" s="179"/>
      <c r="G60" s="179"/>
      <c r="H60" s="179"/>
      <c r="I60" s="180"/>
      <c r="J60" s="181">
        <f>J108</f>
        <v>0</v>
      </c>
      <c r="K60" s="182"/>
    </row>
    <row r="61" s="1" customFormat="1" ht="21.84" customHeight="1">
      <c r="B61" s="45"/>
      <c r="C61" s="46"/>
      <c r="D61" s="46"/>
      <c r="E61" s="46"/>
      <c r="F61" s="46"/>
      <c r="G61" s="46"/>
      <c r="H61" s="46"/>
      <c r="I61" s="143"/>
      <c r="J61" s="46"/>
      <c r="K61" s="50"/>
    </row>
    <row r="62" s="1" customFormat="1" ht="6.96" customHeight="1">
      <c r="B62" s="66"/>
      <c r="C62" s="67"/>
      <c r="D62" s="67"/>
      <c r="E62" s="67"/>
      <c r="F62" s="67"/>
      <c r="G62" s="67"/>
      <c r="H62" s="67"/>
      <c r="I62" s="165"/>
      <c r="J62" s="67"/>
      <c r="K62" s="68"/>
    </row>
    <row r="66" s="1" customFormat="1" ht="6.96" customHeight="1">
      <c r="B66" s="69"/>
      <c r="C66" s="70"/>
      <c r="D66" s="70"/>
      <c r="E66" s="70"/>
      <c r="F66" s="70"/>
      <c r="G66" s="70"/>
      <c r="H66" s="70"/>
      <c r="I66" s="168"/>
      <c r="J66" s="70"/>
      <c r="K66" s="70"/>
      <c r="L66" s="71"/>
    </row>
    <row r="67" s="1" customFormat="1" ht="36.96" customHeight="1">
      <c r="B67" s="45"/>
      <c r="C67" s="72" t="s">
        <v>111</v>
      </c>
      <c r="D67" s="73"/>
      <c r="E67" s="73"/>
      <c r="F67" s="73"/>
      <c r="G67" s="73"/>
      <c r="H67" s="73"/>
      <c r="I67" s="183"/>
      <c r="J67" s="73"/>
      <c r="K67" s="73"/>
      <c r="L67" s="71"/>
    </row>
    <row r="68" s="1" customFormat="1" ht="6.96" customHeight="1">
      <c r="B68" s="45"/>
      <c r="C68" s="73"/>
      <c r="D68" s="73"/>
      <c r="E68" s="73"/>
      <c r="F68" s="73"/>
      <c r="G68" s="73"/>
      <c r="H68" s="73"/>
      <c r="I68" s="183"/>
      <c r="J68" s="73"/>
      <c r="K68" s="73"/>
      <c r="L68" s="71"/>
    </row>
    <row r="69" s="1" customFormat="1" ht="14.4" customHeight="1">
      <c r="B69" s="45"/>
      <c r="C69" s="75" t="s">
        <v>18</v>
      </c>
      <c r="D69" s="73"/>
      <c r="E69" s="73"/>
      <c r="F69" s="73"/>
      <c r="G69" s="73"/>
      <c r="H69" s="73"/>
      <c r="I69" s="183"/>
      <c r="J69" s="73"/>
      <c r="K69" s="73"/>
      <c r="L69" s="71"/>
    </row>
    <row r="70" s="1" customFormat="1" ht="16.5" customHeight="1">
      <c r="B70" s="45"/>
      <c r="C70" s="73"/>
      <c r="D70" s="73"/>
      <c r="E70" s="184" t="str">
        <f>E7</f>
        <v>ČZA v Humpolci, střední škola - oprava plynové přípojky na DM Fugnerova</v>
      </c>
      <c r="F70" s="75"/>
      <c r="G70" s="75"/>
      <c r="H70" s="75"/>
      <c r="I70" s="183"/>
      <c r="J70" s="73"/>
      <c r="K70" s="73"/>
      <c r="L70" s="71"/>
    </row>
    <row r="71" s="1" customFormat="1" ht="14.4" customHeight="1">
      <c r="B71" s="45"/>
      <c r="C71" s="75" t="s">
        <v>103</v>
      </c>
      <c r="D71" s="73"/>
      <c r="E71" s="73"/>
      <c r="F71" s="73"/>
      <c r="G71" s="73"/>
      <c r="H71" s="73"/>
      <c r="I71" s="183"/>
      <c r="J71" s="73"/>
      <c r="K71" s="73"/>
      <c r="L71" s="71"/>
    </row>
    <row r="72" s="1" customFormat="1" ht="17.25" customHeight="1">
      <c r="B72" s="45"/>
      <c r="C72" s="73"/>
      <c r="D72" s="73"/>
      <c r="E72" s="81" t="str">
        <f>E9</f>
        <v>02 - S.O- 01.2 - Vystrojení pilíře</v>
      </c>
      <c r="F72" s="73"/>
      <c r="G72" s="73"/>
      <c r="H72" s="73"/>
      <c r="I72" s="183"/>
      <c r="J72" s="73"/>
      <c r="K72" s="73"/>
      <c r="L72" s="71"/>
    </row>
    <row r="73" s="1" customFormat="1" ht="6.96" customHeight="1">
      <c r="B73" s="45"/>
      <c r="C73" s="73"/>
      <c r="D73" s="73"/>
      <c r="E73" s="73"/>
      <c r="F73" s="73"/>
      <c r="G73" s="73"/>
      <c r="H73" s="73"/>
      <c r="I73" s="183"/>
      <c r="J73" s="73"/>
      <c r="K73" s="73"/>
      <c r="L73" s="71"/>
    </row>
    <row r="74" s="1" customFormat="1" ht="18" customHeight="1">
      <c r="B74" s="45"/>
      <c r="C74" s="75" t="s">
        <v>24</v>
      </c>
      <c r="D74" s="73"/>
      <c r="E74" s="73"/>
      <c r="F74" s="185" t="str">
        <f>F12</f>
        <v xml:space="preserve"> </v>
      </c>
      <c r="G74" s="73"/>
      <c r="H74" s="73"/>
      <c r="I74" s="186" t="s">
        <v>26</v>
      </c>
      <c r="J74" s="84" t="str">
        <f>IF(J12="","",J12)</f>
        <v>24. 4. 2018</v>
      </c>
      <c r="K74" s="73"/>
      <c r="L74" s="71"/>
    </row>
    <row r="75" s="1" customFormat="1" ht="6.96" customHeight="1">
      <c r="B75" s="45"/>
      <c r="C75" s="73"/>
      <c r="D75" s="73"/>
      <c r="E75" s="73"/>
      <c r="F75" s="73"/>
      <c r="G75" s="73"/>
      <c r="H75" s="73"/>
      <c r="I75" s="183"/>
      <c r="J75" s="73"/>
      <c r="K75" s="73"/>
      <c r="L75" s="71"/>
    </row>
    <row r="76" s="1" customFormat="1">
      <c r="B76" s="45"/>
      <c r="C76" s="75" t="s">
        <v>28</v>
      </c>
      <c r="D76" s="73"/>
      <c r="E76" s="73"/>
      <c r="F76" s="185" t="str">
        <f>E15</f>
        <v>Kraj Vysočina</v>
      </c>
      <c r="G76" s="73"/>
      <c r="H76" s="73"/>
      <c r="I76" s="186" t="s">
        <v>36</v>
      </c>
      <c r="J76" s="185" t="str">
        <f>E21</f>
        <v>ing.Aleš Janoušek</v>
      </c>
      <c r="K76" s="73"/>
      <c r="L76" s="71"/>
    </row>
    <row r="77" s="1" customFormat="1" ht="14.4" customHeight="1">
      <c r="B77" s="45"/>
      <c r="C77" s="75" t="s">
        <v>34</v>
      </c>
      <c r="D77" s="73"/>
      <c r="E77" s="73"/>
      <c r="F77" s="185" t="str">
        <f>IF(E18="","",E18)</f>
        <v/>
      </c>
      <c r="G77" s="73"/>
      <c r="H77" s="73"/>
      <c r="I77" s="183"/>
      <c r="J77" s="73"/>
      <c r="K77" s="73"/>
      <c r="L77" s="71"/>
    </row>
    <row r="78" s="1" customFormat="1" ht="10.32" customHeight="1">
      <c r="B78" s="45"/>
      <c r="C78" s="73"/>
      <c r="D78" s="73"/>
      <c r="E78" s="73"/>
      <c r="F78" s="73"/>
      <c r="G78" s="73"/>
      <c r="H78" s="73"/>
      <c r="I78" s="183"/>
      <c r="J78" s="73"/>
      <c r="K78" s="73"/>
      <c r="L78" s="71"/>
    </row>
    <row r="79" s="8" customFormat="1" ht="29.28" customHeight="1">
      <c r="B79" s="187"/>
      <c r="C79" s="188" t="s">
        <v>112</v>
      </c>
      <c r="D79" s="189" t="s">
        <v>59</v>
      </c>
      <c r="E79" s="189" t="s">
        <v>55</v>
      </c>
      <c r="F79" s="189" t="s">
        <v>113</v>
      </c>
      <c r="G79" s="189" t="s">
        <v>114</v>
      </c>
      <c r="H79" s="189" t="s">
        <v>115</v>
      </c>
      <c r="I79" s="190" t="s">
        <v>116</v>
      </c>
      <c r="J79" s="189" t="s">
        <v>107</v>
      </c>
      <c r="K79" s="191" t="s">
        <v>117</v>
      </c>
      <c r="L79" s="192"/>
      <c r="M79" s="101" t="s">
        <v>118</v>
      </c>
      <c r="N79" s="102" t="s">
        <v>44</v>
      </c>
      <c r="O79" s="102" t="s">
        <v>119</v>
      </c>
      <c r="P79" s="102" t="s">
        <v>120</v>
      </c>
      <c r="Q79" s="102" t="s">
        <v>121</v>
      </c>
      <c r="R79" s="102" t="s">
        <v>122</v>
      </c>
      <c r="S79" s="102" t="s">
        <v>123</v>
      </c>
      <c r="T79" s="103" t="s">
        <v>124</v>
      </c>
    </row>
    <row r="80" s="1" customFormat="1" ht="29.28" customHeight="1">
      <c r="B80" s="45"/>
      <c r="C80" s="107" t="s">
        <v>108</v>
      </c>
      <c r="D80" s="73"/>
      <c r="E80" s="73"/>
      <c r="F80" s="73"/>
      <c r="G80" s="73"/>
      <c r="H80" s="73"/>
      <c r="I80" s="183"/>
      <c r="J80" s="193">
        <f>BK80</f>
        <v>0</v>
      </c>
      <c r="K80" s="73"/>
      <c r="L80" s="71"/>
      <c r="M80" s="104"/>
      <c r="N80" s="105"/>
      <c r="O80" s="105"/>
      <c r="P80" s="194">
        <f>P81+P108</f>
        <v>0</v>
      </c>
      <c r="Q80" s="105"/>
      <c r="R80" s="194">
        <f>R81+R108</f>
        <v>0</v>
      </c>
      <c r="S80" s="105"/>
      <c r="T80" s="195">
        <f>T81+T108</f>
        <v>0</v>
      </c>
      <c r="AT80" s="23" t="s">
        <v>73</v>
      </c>
      <c r="AU80" s="23" t="s">
        <v>109</v>
      </c>
      <c r="BK80" s="196">
        <f>BK81+BK108</f>
        <v>0</v>
      </c>
    </row>
    <row r="81" s="9" customFormat="1" ht="37.44" customHeight="1">
      <c r="B81" s="197"/>
      <c r="C81" s="198"/>
      <c r="D81" s="199" t="s">
        <v>73</v>
      </c>
      <c r="E81" s="200" t="s">
        <v>472</v>
      </c>
      <c r="F81" s="200" t="s">
        <v>473</v>
      </c>
      <c r="G81" s="198"/>
      <c r="H81" s="198"/>
      <c r="I81" s="201"/>
      <c r="J81" s="202">
        <f>BK81</f>
        <v>0</v>
      </c>
      <c r="K81" s="198"/>
      <c r="L81" s="203"/>
      <c r="M81" s="204"/>
      <c r="N81" s="205"/>
      <c r="O81" s="205"/>
      <c r="P81" s="206">
        <f>P82+P105</f>
        <v>0</v>
      </c>
      <c r="Q81" s="205"/>
      <c r="R81" s="206">
        <f>R82+R105</f>
        <v>0</v>
      </c>
      <c r="S81" s="205"/>
      <c r="T81" s="207">
        <f>T82+T105</f>
        <v>0</v>
      </c>
      <c r="AR81" s="208" t="s">
        <v>84</v>
      </c>
      <c r="AT81" s="209" t="s">
        <v>73</v>
      </c>
      <c r="AU81" s="209" t="s">
        <v>74</v>
      </c>
      <c r="AY81" s="208" t="s">
        <v>127</v>
      </c>
      <c r="BK81" s="210">
        <f>BK82+BK105</f>
        <v>0</v>
      </c>
    </row>
    <row r="82" s="9" customFormat="1" ht="19.92" customHeight="1">
      <c r="B82" s="197"/>
      <c r="C82" s="198"/>
      <c r="D82" s="199" t="s">
        <v>73</v>
      </c>
      <c r="E82" s="234" t="s">
        <v>474</v>
      </c>
      <c r="F82" s="234" t="s">
        <v>475</v>
      </c>
      <c r="G82" s="198"/>
      <c r="H82" s="198"/>
      <c r="I82" s="201"/>
      <c r="J82" s="235">
        <f>BK82</f>
        <v>0</v>
      </c>
      <c r="K82" s="198"/>
      <c r="L82" s="203"/>
      <c r="M82" s="204"/>
      <c r="N82" s="205"/>
      <c r="O82" s="205"/>
      <c r="P82" s="206">
        <f>SUM(P83:P104)</f>
        <v>0</v>
      </c>
      <c r="Q82" s="205"/>
      <c r="R82" s="206">
        <f>SUM(R83:R104)</f>
        <v>0</v>
      </c>
      <c r="S82" s="205"/>
      <c r="T82" s="207">
        <f>SUM(T83:T104)</f>
        <v>0</v>
      </c>
      <c r="AR82" s="208" t="s">
        <v>84</v>
      </c>
      <c r="AT82" s="209" t="s">
        <v>73</v>
      </c>
      <c r="AU82" s="209" t="s">
        <v>82</v>
      </c>
      <c r="AY82" s="208" t="s">
        <v>127</v>
      </c>
      <c r="BK82" s="210">
        <f>SUM(BK83:BK104)</f>
        <v>0</v>
      </c>
    </row>
    <row r="83" s="1" customFormat="1" ht="16.5" customHeight="1">
      <c r="B83" s="45"/>
      <c r="C83" s="211" t="s">
        <v>82</v>
      </c>
      <c r="D83" s="211" t="s">
        <v>128</v>
      </c>
      <c r="E83" s="212" t="s">
        <v>476</v>
      </c>
      <c r="F83" s="213" t="s">
        <v>477</v>
      </c>
      <c r="G83" s="214" t="s">
        <v>296</v>
      </c>
      <c r="H83" s="215">
        <v>2</v>
      </c>
      <c r="I83" s="216"/>
      <c r="J83" s="217">
        <f>ROUND(I83*H83,2)</f>
        <v>0</v>
      </c>
      <c r="K83" s="213" t="s">
        <v>22</v>
      </c>
      <c r="L83" s="71"/>
      <c r="M83" s="218" t="s">
        <v>22</v>
      </c>
      <c r="N83" s="219" t="s">
        <v>45</v>
      </c>
      <c r="O83" s="46"/>
      <c r="P83" s="220">
        <f>O83*H83</f>
        <v>0</v>
      </c>
      <c r="Q83" s="220">
        <v>0</v>
      </c>
      <c r="R83" s="220">
        <f>Q83*H83</f>
        <v>0</v>
      </c>
      <c r="S83" s="220">
        <v>0</v>
      </c>
      <c r="T83" s="221">
        <f>S83*H83</f>
        <v>0</v>
      </c>
      <c r="AR83" s="23" t="s">
        <v>266</v>
      </c>
      <c r="AT83" s="23" t="s">
        <v>128</v>
      </c>
      <c r="AU83" s="23" t="s">
        <v>84</v>
      </c>
      <c r="AY83" s="23" t="s">
        <v>127</v>
      </c>
      <c r="BE83" s="222">
        <f>IF(N83="základní",J83,0)</f>
        <v>0</v>
      </c>
      <c r="BF83" s="222">
        <f>IF(N83="snížená",J83,0)</f>
        <v>0</v>
      </c>
      <c r="BG83" s="222">
        <f>IF(N83="zákl. přenesená",J83,0)</f>
        <v>0</v>
      </c>
      <c r="BH83" s="222">
        <f>IF(N83="sníž. přenesená",J83,0)</f>
        <v>0</v>
      </c>
      <c r="BI83" s="222">
        <f>IF(N83="nulová",J83,0)</f>
        <v>0</v>
      </c>
      <c r="BJ83" s="23" t="s">
        <v>82</v>
      </c>
      <c r="BK83" s="222">
        <f>ROUND(I83*H83,2)</f>
        <v>0</v>
      </c>
      <c r="BL83" s="23" t="s">
        <v>266</v>
      </c>
      <c r="BM83" s="23" t="s">
        <v>84</v>
      </c>
    </row>
    <row r="84" s="1" customFormat="1" ht="16.5" customHeight="1">
      <c r="B84" s="45"/>
      <c r="C84" s="211" t="s">
        <v>84</v>
      </c>
      <c r="D84" s="211" t="s">
        <v>128</v>
      </c>
      <c r="E84" s="212" t="s">
        <v>478</v>
      </c>
      <c r="F84" s="213" t="s">
        <v>479</v>
      </c>
      <c r="G84" s="214" t="s">
        <v>296</v>
      </c>
      <c r="H84" s="215">
        <v>3</v>
      </c>
      <c r="I84" s="216"/>
      <c r="J84" s="217">
        <f>ROUND(I84*H84,2)</f>
        <v>0</v>
      </c>
      <c r="K84" s="213" t="s">
        <v>22</v>
      </c>
      <c r="L84" s="71"/>
      <c r="M84" s="218" t="s">
        <v>22</v>
      </c>
      <c r="N84" s="219" t="s">
        <v>45</v>
      </c>
      <c r="O84" s="46"/>
      <c r="P84" s="220">
        <f>O84*H84</f>
        <v>0</v>
      </c>
      <c r="Q84" s="220">
        <v>0</v>
      </c>
      <c r="R84" s="220">
        <f>Q84*H84</f>
        <v>0</v>
      </c>
      <c r="S84" s="220">
        <v>0</v>
      </c>
      <c r="T84" s="221">
        <f>S84*H84</f>
        <v>0</v>
      </c>
      <c r="AR84" s="23" t="s">
        <v>266</v>
      </c>
      <c r="AT84" s="23" t="s">
        <v>128</v>
      </c>
      <c r="AU84" s="23" t="s">
        <v>84</v>
      </c>
      <c r="AY84" s="23" t="s">
        <v>127</v>
      </c>
      <c r="BE84" s="222">
        <f>IF(N84="základní",J84,0)</f>
        <v>0</v>
      </c>
      <c r="BF84" s="222">
        <f>IF(N84="snížená",J84,0)</f>
        <v>0</v>
      </c>
      <c r="BG84" s="222">
        <f>IF(N84="zákl. přenesená",J84,0)</f>
        <v>0</v>
      </c>
      <c r="BH84" s="222">
        <f>IF(N84="sníž. přenesená",J84,0)</f>
        <v>0</v>
      </c>
      <c r="BI84" s="222">
        <f>IF(N84="nulová",J84,0)</f>
        <v>0</v>
      </c>
      <c r="BJ84" s="23" t="s">
        <v>82</v>
      </c>
      <c r="BK84" s="222">
        <f>ROUND(I84*H84,2)</f>
        <v>0</v>
      </c>
      <c r="BL84" s="23" t="s">
        <v>266</v>
      </c>
      <c r="BM84" s="23" t="s">
        <v>141</v>
      </c>
    </row>
    <row r="85" s="1" customFormat="1" ht="16.5" customHeight="1">
      <c r="B85" s="45"/>
      <c r="C85" s="211" t="s">
        <v>137</v>
      </c>
      <c r="D85" s="211" t="s">
        <v>128</v>
      </c>
      <c r="E85" s="212" t="s">
        <v>480</v>
      </c>
      <c r="F85" s="213" t="s">
        <v>481</v>
      </c>
      <c r="G85" s="214" t="s">
        <v>296</v>
      </c>
      <c r="H85" s="215">
        <v>1</v>
      </c>
      <c r="I85" s="216"/>
      <c r="J85" s="217">
        <f>ROUND(I85*H85,2)</f>
        <v>0</v>
      </c>
      <c r="K85" s="213" t="s">
        <v>22</v>
      </c>
      <c r="L85" s="71"/>
      <c r="M85" s="218" t="s">
        <v>22</v>
      </c>
      <c r="N85" s="219" t="s">
        <v>45</v>
      </c>
      <c r="O85" s="46"/>
      <c r="P85" s="220">
        <f>O85*H85</f>
        <v>0</v>
      </c>
      <c r="Q85" s="220">
        <v>0</v>
      </c>
      <c r="R85" s="220">
        <f>Q85*H85</f>
        <v>0</v>
      </c>
      <c r="S85" s="220">
        <v>0</v>
      </c>
      <c r="T85" s="221">
        <f>S85*H85</f>
        <v>0</v>
      </c>
      <c r="AR85" s="23" t="s">
        <v>266</v>
      </c>
      <c r="AT85" s="23" t="s">
        <v>128</v>
      </c>
      <c r="AU85" s="23" t="s">
        <v>84</v>
      </c>
      <c r="AY85" s="23" t="s">
        <v>127</v>
      </c>
      <c r="BE85" s="222">
        <f>IF(N85="základní",J85,0)</f>
        <v>0</v>
      </c>
      <c r="BF85" s="222">
        <f>IF(N85="snížená",J85,0)</f>
        <v>0</v>
      </c>
      <c r="BG85" s="222">
        <f>IF(N85="zákl. přenesená",J85,0)</f>
        <v>0</v>
      </c>
      <c r="BH85" s="222">
        <f>IF(N85="sníž. přenesená",J85,0)</f>
        <v>0</v>
      </c>
      <c r="BI85" s="222">
        <f>IF(N85="nulová",J85,0)</f>
        <v>0</v>
      </c>
      <c r="BJ85" s="23" t="s">
        <v>82</v>
      </c>
      <c r="BK85" s="222">
        <f>ROUND(I85*H85,2)</f>
        <v>0</v>
      </c>
      <c r="BL85" s="23" t="s">
        <v>266</v>
      </c>
      <c r="BM85" s="23" t="s">
        <v>148</v>
      </c>
    </row>
    <row r="86" s="1" customFormat="1" ht="25.5" customHeight="1">
      <c r="B86" s="45"/>
      <c r="C86" s="211" t="s">
        <v>141</v>
      </c>
      <c r="D86" s="211" t="s">
        <v>128</v>
      </c>
      <c r="E86" s="212" t="s">
        <v>482</v>
      </c>
      <c r="F86" s="213" t="s">
        <v>483</v>
      </c>
      <c r="G86" s="214" t="s">
        <v>296</v>
      </c>
      <c r="H86" s="215">
        <v>1</v>
      </c>
      <c r="I86" s="216"/>
      <c r="J86" s="217">
        <f>ROUND(I86*H86,2)</f>
        <v>0</v>
      </c>
      <c r="K86" s="213" t="s">
        <v>22</v>
      </c>
      <c r="L86" s="71"/>
      <c r="M86" s="218" t="s">
        <v>22</v>
      </c>
      <c r="N86" s="219" t="s">
        <v>45</v>
      </c>
      <c r="O86" s="46"/>
      <c r="P86" s="220">
        <f>O86*H86</f>
        <v>0</v>
      </c>
      <c r="Q86" s="220">
        <v>0</v>
      </c>
      <c r="R86" s="220">
        <f>Q86*H86</f>
        <v>0</v>
      </c>
      <c r="S86" s="220">
        <v>0</v>
      </c>
      <c r="T86" s="221">
        <f>S86*H86</f>
        <v>0</v>
      </c>
      <c r="AR86" s="23" t="s">
        <v>266</v>
      </c>
      <c r="AT86" s="23" t="s">
        <v>128</v>
      </c>
      <c r="AU86" s="23" t="s">
        <v>84</v>
      </c>
      <c r="AY86" s="23" t="s">
        <v>127</v>
      </c>
      <c r="BE86" s="222">
        <f>IF(N86="základní",J86,0)</f>
        <v>0</v>
      </c>
      <c r="BF86" s="222">
        <f>IF(N86="snížená",J86,0)</f>
        <v>0</v>
      </c>
      <c r="BG86" s="222">
        <f>IF(N86="zákl. přenesená",J86,0)</f>
        <v>0</v>
      </c>
      <c r="BH86" s="222">
        <f>IF(N86="sníž. přenesená",J86,0)</f>
        <v>0</v>
      </c>
      <c r="BI86" s="222">
        <f>IF(N86="nulová",J86,0)</f>
        <v>0</v>
      </c>
      <c r="BJ86" s="23" t="s">
        <v>82</v>
      </c>
      <c r="BK86" s="222">
        <f>ROUND(I86*H86,2)</f>
        <v>0</v>
      </c>
      <c r="BL86" s="23" t="s">
        <v>266</v>
      </c>
      <c r="BM86" s="23" t="s">
        <v>218</v>
      </c>
    </row>
    <row r="87" s="1" customFormat="1" ht="25.5" customHeight="1">
      <c r="B87" s="45"/>
      <c r="C87" s="211" t="s">
        <v>126</v>
      </c>
      <c r="D87" s="211" t="s">
        <v>128</v>
      </c>
      <c r="E87" s="212" t="s">
        <v>484</v>
      </c>
      <c r="F87" s="213" t="s">
        <v>485</v>
      </c>
      <c r="G87" s="214" t="s">
        <v>296</v>
      </c>
      <c r="H87" s="215">
        <v>6</v>
      </c>
      <c r="I87" s="216"/>
      <c r="J87" s="217">
        <f>ROUND(I87*H87,2)</f>
        <v>0</v>
      </c>
      <c r="K87" s="213" t="s">
        <v>22</v>
      </c>
      <c r="L87" s="71"/>
      <c r="M87" s="218" t="s">
        <v>22</v>
      </c>
      <c r="N87" s="219" t="s">
        <v>45</v>
      </c>
      <c r="O87" s="46"/>
      <c r="P87" s="220">
        <f>O87*H87</f>
        <v>0</v>
      </c>
      <c r="Q87" s="220">
        <v>0</v>
      </c>
      <c r="R87" s="220">
        <f>Q87*H87</f>
        <v>0</v>
      </c>
      <c r="S87" s="220">
        <v>0</v>
      </c>
      <c r="T87" s="221">
        <f>S87*H87</f>
        <v>0</v>
      </c>
      <c r="AR87" s="23" t="s">
        <v>266</v>
      </c>
      <c r="AT87" s="23" t="s">
        <v>128</v>
      </c>
      <c r="AU87" s="23" t="s">
        <v>84</v>
      </c>
      <c r="AY87" s="23" t="s">
        <v>127</v>
      </c>
      <c r="BE87" s="222">
        <f>IF(N87="základní",J87,0)</f>
        <v>0</v>
      </c>
      <c r="BF87" s="222">
        <f>IF(N87="snížená",J87,0)</f>
        <v>0</v>
      </c>
      <c r="BG87" s="222">
        <f>IF(N87="zákl. přenesená",J87,0)</f>
        <v>0</v>
      </c>
      <c r="BH87" s="222">
        <f>IF(N87="sníž. přenesená",J87,0)</f>
        <v>0</v>
      </c>
      <c r="BI87" s="222">
        <f>IF(N87="nulová",J87,0)</f>
        <v>0</v>
      </c>
      <c r="BJ87" s="23" t="s">
        <v>82</v>
      </c>
      <c r="BK87" s="222">
        <f>ROUND(I87*H87,2)</f>
        <v>0</v>
      </c>
      <c r="BL87" s="23" t="s">
        <v>266</v>
      </c>
      <c r="BM87" s="23" t="s">
        <v>229</v>
      </c>
    </row>
    <row r="88" s="1" customFormat="1" ht="25.5" customHeight="1">
      <c r="B88" s="45"/>
      <c r="C88" s="211" t="s">
        <v>10</v>
      </c>
      <c r="D88" s="211" t="s">
        <v>128</v>
      </c>
      <c r="E88" s="212" t="s">
        <v>486</v>
      </c>
      <c r="F88" s="213" t="s">
        <v>487</v>
      </c>
      <c r="G88" s="214" t="s">
        <v>356</v>
      </c>
      <c r="H88" s="215">
        <v>1</v>
      </c>
      <c r="I88" s="216"/>
      <c r="J88" s="217">
        <f>ROUND(I88*H88,2)</f>
        <v>0</v>
      </c>
      <c r="K88" s="213" t="s">
        <v>22</v>
      </c>
      <c r="L88" s="71"/>
      <c r="M88" s="218" t="s">
        <v>22</v>
      </c>
      <c r="N88" s="219" t="s">
        <v>45</v>
      </c>
      <c r="O88" s="46"/>
      <c r="P88" s="220">
        <f>O88*H88</f>
        <v>0</v>
      </c>
      <c r="Q88" s="220">
        <v>0</v>
      </c>
      <c r="R88" s="220">
        <f>Q88*H88</f>
        <v>0</v>
      </c>
      <c r="S88" s="220">
        <v>0</v>
      </c>
      <c r="T88" s="221">
        <f>S88*H88</f>
        <v>0</v>
      </c>
      <c r="AR88" s="23" t="s">
        <v>266</v>
      </c>
      <c r="AT88" s="23" t="s">
        <v>128</v>
      </c>
      <c r="AU88" s="23" t="s">
        <v>84</v>
      </c>
      <c r="AY88" s="23" t="s">
        <v>127</v>
      </c>
      <c r="BE88" s="222">
        <f>IF(N88="základní",J88,0)</f>
        <v>0</v>
      </c>
      <c r="BF88" s="222">
        <f>IF(N88="snížená",J88,0)</f>
        <v>0</v>
      </c>
      <c r="BG88" s="222">
        <f>IF(N88="zákl. přenesená",J88,0)</f>
        <v>0</v>
      </c>
      <c r="BH88" s="222">
        <f>IF(N88="sníž. přenesená",J88,0)</f>
        <v>0</v>
      </c>
      <c r="BI88" s="222">
        <f>IF(N88="nulová",J88,0)</f>
        <v>0</v>
      </c>
      <c r="BJ88" s="23" t="s">
        <v>82</v>
      </c>
      <c r="BK88" s="222">
        <f>ROUND(I88*H88,2)</f>
        <v>0</v>
      </c>
      <c r="BL88" s="23" t="s">
        <v>266</v>
      </c>
      <c r="BM88" s="23" t="s">
        <v>240</v>
      </c>
    </row>
    <row r="89" s="1" customFormat="1" ht="25.5" customHeight="1">
      <c r="B89" s="45"/>
      <c r="C89" s="211" t="s">
        <v>250</v>
      </c>
      <c r="D89" s="211" t="s">
        <v>128</v>
      </c>
      <c r="E89" s="212" t="s">
        <v>488</v>
      </c>
      <c r="F89" s="213" t="s">
        <v>489</v>
      </c>
      <c r="G89" s="214" t="s">
        <v>356</v>
      </c>
      <c r="H89" s="215">
        <v>1</v>
      </c>
      <c r="I89" s="216"/>
      <c r="J89" s="217">
        <f>ROUND(I89*H89,2)</f>
        <v>0</v>
      </c>
      <c r="K89" s="213" t="s">
        <v>22</v>
      </c>
      <c r="L89" s="71"/>
      <c r="M89" s="218" t="s">
        <v>22</v>
      </c>
      <c r="N89" s="219" t="s">
        <v>45</v>
      </c>
      <c r="O89" s="46"/>
      <c r="P89" s="220">
        <f>O89*H89</f>
        <v>0</v>
      </c>
      <c r="Q89" s="220">
        <v>0</v>
      </c>
      <c r="R89" s="220">
        <f>Q89*H89</f>
        <v>0</v>
      </c>
      <c r="S89" s="220">
        <v>0</v>
      </c>
      <c r="T89" s="221">
        <f>S89*H89</f>
        <v>0</v>
      </c>
      <c r="AR89" s="23" t="s">
        <v>266</v>
      </c>
      <c r="AT89" s="23" t="s">
        <v>128</v>
      </c>
      <c r="AU89" s="23" t="s">
        <v>84</v>
      </c>
      <c r="AY89" s="23" t="s">
        <v>127</v>
      </c>
      <c r="BE89" s="222">
        <f>IF(N89="základní",J89,0)</f>
        <v>0</v>
      </c>
      <c r="BF89" s="222">
        <f>IF(N89="snížená",J89,0)</f>
        <v>0</v>
      </c>
      <c r="BG89" s="222">
        <f>IF(N89="zákl. přenesená",J89,0)</f>
        <v>0</v>
      </c>
      <c r="BH89" s="222">
        <f>IF(N89="sníž. přenesená",J89,0)</f>
        <v>0</v>
      </c>
      <c r="BI89" s="222">
        <f>IF(N89="nulová",J89,0)</f>
        <v>0</v>
      </c>
      <c r="BJ89" s="23" t="s">
        <v>82</v>
      </c>
      <c r="BK89" s="222">
        <f>ROUND(I89*H89,2)</f>
        <v>0</v>
      </c>
      <c r="BL89" s="23" t="s">
        <v>266</v>
      </c>
      <c r="BM89" s="23" t="s">
        <v>250</v>
      </c>
    </row>
    <row r="90" s="1" customFormat="1" ht="16.5" customHeight="1">
      <c r="B90" s="45"/>
      <c r="C90" s="211" t="s">
        <v>223</v>
      </c>
      <c r="D90" s="211" t="s">
        <v>128</v>
      </c>
      <c r="E90" s="212" t="s">
        <v>490</v>
      </c>
      <c r="F90" s="213" t="s">
        <v>491</v>
      </c>
      <c r="G90" s="214" t="s">
        <v>492</v>
      </c>
      <c r="H90" s="215">
        <v>1</v>
      </c>
      <c r="I90" s="216"/>
      <c r="J90" s="217">
        <f>ROUND(I90*H90,2)</f>
        <v>0</v>
      </c>
      <c r="K90" s="213" t="s">
        <v>22</v>
      </c>
      <c r="L90" s="71"/>
      <c r="M90" s="218" t="s">
        <v>22</v>
      </c>
      <c r="N90" s="219" t="s">
        <v>45</v>
      </c>
      <c r="O90" s="46"/>
      <c r="P90" s="220">
        <f>O90*H90</f>
        <v>0</v>
      </c>
      <c r="Q90" s="220">
        <v>0</v>
      </c>
      <c r="R90" s="220">
        <f>Q90*H90</f>
        <v>0</v>
      </c>
      <c r="S90" s="220">
        <v>0</v>
      </c>
      <c r="T90" s="221">
        <f>S90*H90</f>
        <v>0</v>
      </c>
      <c r="AR90" s="23" t="s">
        <v>266</v>
      </c>
      <c r="AT90" s="23" t="s">
        <v>128</v>
      </c>
      <c r="AU90" s="23" t="s">
        <v>84</v>
      </c>
      <c r="AY90" s="23" t="s">
        <v>127</v>
      </c>
      <c r="BE90" s="222">
        <f>IF(N90="základní",J90,0)</f>
        <v>0</v>
      </c>
      <c r="BF90" s="222">
        <f>IF(N90="snížená",J90,0)</f>
        <v>0</v>
      </c>
      <c r="BG90" s="222">
        <f>IF(N90="zákl. přenesená",J90,0)</f>
        <v>0</v>
      </c>
      <c r="BH90" s="222">
        <f>IF(N90="sníž. přenesená",J90,0)</f>
        <v>0</v>
      </c>
      <c r="BI90" s="222">
        <f>IF(N90="nulová",J90,0)</f>
        <v>0</v>
      </c>
      <c r="BJ90" s="23" t="s">
        <v>82</v>
      </c>
      <c r="BK90" s="222">
        <f>ROUND(I90*H90,2)</f>
        <v>0</v>
      </c>
      <c r="BL90" s="23" t="s">
        <v>266</v>
      </c>
      <c r="BM90" s="23" t="s">
        <v>266</v>
      </c>
    </row>
    <row r="91" s="1" customFormat="1" ht="16.5" customHeight="1">
      <c r="B91" s="45"/>
      <c r="C91" s="211" t="s">
        <v>229</v>
      </c>
      <c r="D91" s="211" t="s">
        <v>128</v>
      </c>
      <c r="E91" s="212" t="s">
        <v>493</v>
      </c>
      <c r="F91" s="213" t="s">
        <v>494</v>
      </c>
      <c r="G91" s="214" t="s">
        <v>492</v>
      </c>
      <c r="H91" s="215">
        <v>1</v>
      </c>
      <c r="I91" s="216"/>
      <c r="J91" s="217">
        <f>ROUND(I91*H91,2)</f>
        <v>0</v>
      </c>
      <c r="K91" s="213" t="s">
        <v>22</v>
      </c>
      <c r="L91" s="71"/>
      <c r="M91" s="218" t="s">
        <v>22</v>
      </c>
      <c r="N91" s="219" t="s">
        <v>45</v>
      </c>
      <c r="O91" s="46"/>
      <c r="P91" s="220">
        <f>O91*H91</f>
        <v>0</v>
      </c>
      <c r="Q91" s="220">
        <v>0</v>
      </c>
      <c r="R91" s="220">
        <f>Q91*H91</f>
        <v>0</v>
      </c>
      <c r="S91" s="220">
        <v>0</v>
      </c>
      <c r="T91" s="221">
        <f>S91*H91</f>
        <v>0</v>
      </c>
      <c r="AR91" s="23" t="s">
        <v>266</v>
      </c>
      <c r="AT91" s="23" t="s">
        <v>128</v>
      </c>
      <c r="AU91" s="23" t="s">
        <v>84</v>
      </c>
      <c r="AY91" s="23" t="s">
        <v>127</v>
      </c>
      <c r="BE91" s="222">
        <f>IF(N91="základní",J91,0)</f>
        <v>0</v>
      </c>
      <c r="BF91" s="222">
        <f>IF(N91="snížená",J91,0)</f>
        <v>0</v>
      </c>
      <c r="BG91" s="222">
        <f>IF(N91="zákl. přenesená",J91,0)</f>
        <v>0</v>
      </c>
      <c r="BH91" s="222">
        <f>IF(N91="sníž. přenesená",J91,0)</f>
        <v>0</v>
      </c>
      <c r="BI91" s="222">
        <f>IF(N91="nulová",J91,0)</f>
        <v>0</v>
      </c>
      <c r="BJ91" s="23" t="s">
        <v>82</v>
      </c>
      <c r="BK91" s="222">
        <f>ROUND(I91*H91,2)</f>
        <v>0</v>
      </c>
      <c r="BL91" s="23" t="s">
        <v>266</v>
      </c>
      <c r="BM91" s="23" t="s">
        <v>277</v>
      </c>
    </row>
    <row r="92" s="1" customFormat="1" ht="16.5" customHeight="1">
      <c r="B92" s="45"/>
      <c r="C92" s="211" t="s">
        <v>266</v>
      </c>
      <c r="D92" s="211" t="s">
        <v>128</v>
      </c>
      <c r="E92" s="212" t="s">
        <v>495</v>
      </c>
      <c r="F92" s="213" t="s">
        <v>496</v>
      </c>
      <c r="G92" s="214" t="s">
        <v>492</v>
      </c>
      <c r="H92" s="215">
        <v>1</v>
      </c>
      <c r="I92" s="216"/>
      <c r="J92" s="217">
        <f>ROUND(I92*H92,2)</f>
        <v>0</v>
      </c>
      <c r="K92" s="213" t="s">
        <v>22</v>
      </c>
      <c r="L92" s="71"/>
      <c r="M92" s="218" t="s">
        <v>22</v>
      </c>
      <c r="N92" s="219" t="s">
        <v>45</v>
      </c>
      <c r="O92" s="46"/>
      <c r="P92" s="220">
        <f>O92*H92</f>
        <v>0</v>
      </c>
      <c r="Q92" s="220">
        <v>0</v>
      </c>
      <c r="R92" s="220">
        <f>Q92*H92</f>
        <v>0</v>
      </c>
      <c r="S92" s="220">
        <v>0</v>
      </c>
      <c r="T92" s="221">
        <f>S92*H92</f>
        <v>0</v>
      </c>
      <c r="AR92" s="23" t="s">
        <v>266</v>
      </c>
      <c r="AT92" s="23" t="s">
        <v>128</v>
      </c>
      <c r="AU92" s="23" t="s">
        <v>84</v>
      </c>
      <c r="AY92" s="23" t="s">
        <v>127</v>
      </c>
      <c r="BE92" s="222">
        <f>IF(N92="základní",J92,0)</f>
        <v>0</v>
      </c>
      <c r="BF92" s="222">
        <f>IF(N92="snížená",J92,0)</f>
        <v>0</v>
      </c>
      <c r="BG92" s="222">
        <f>IF(N92="zákl. přenesená",J92,0)</f>
        <v>0</v>
      </c>
      <c r="BH92" s="222">
        <f>IF(N92="sníž. přenesená",J92,0)</f>
        <v>0</v>
      </c>
      <c r="BI92" s="222">
        <f>IF(N92="nulová",J92,0)</f>
        <v>0</v>
      </c>
      <c r="BJ92" s="23" t="s">
        <v>82</v>
      </c>
      <c r="BK92" s="222">
        <f>ROUND(I92*H92,2)</f>
        <v>0</v>
      </c>
      <c r="BL92" s="23" t="s">
        <v>266</v>
      </c>
      <c r="BM92" s="23" t="s">
        <v>286</v>
      </c>
    </row>
    <row r="93" s="1" customFormat="1" ht="16.5" customHeight="1">
      <c r="B93" s="45"/>
      <c r="C93" s="271" t="s">
        <v>273</v>
      </c>
      <c r="D93" s="271" t="s">
        <v>251</v>
      </c>
      <c r="E93" s="272" t="s">
        <v>497</v>
      </c>
      <c r="F93" s="273" t="s">
        <v>498</v>
      </c>
      <c r="G93" s="274" t="s">
        <v>388</v>
      </c>
      <c r="H93" s="275">
        <v>1</v>
      </c>
      <c r="I93" s="276"/>
      <c r="J93" s="277">
        <f>ROUND(I93*H93,2)</f>
        <v>0</v>
      </c>
      <c r="K93" s="273" t="s">
        <v>22</v>
      </c>
      <c r="L93" s="278"/>
      <c r="M93" s="279" t="s">
        <v>22</v>
      </c>
      <c r="N93" s="280" t="s">
        <v>45</v>
      </c>
      <c r="O93" s="46"/>
      <c r="P93" s="220">
        <f>O93*H93</f>
        <v>0</v>
      </c>
      <c r="Q93" s="220">
        <v>0</v>
      </c>
      <c r="R93" s="220">
        <f>Q93*H93</f>
        <v>0</v>
      </c>
      <c r="S93" s="220">
        <v>0</v>
      </c>
      <c r="T93" s="221">
        <f>S93*H93</f>
        <v>0</v>
      </c>
      <c r="AR93" s="23" t="s">
        <v>382</v>
      </c>
      <c r="AT93" s="23" t="s">
        <v>251</v>
      </c>
      <c r="AU93" s="23" t="s">
        <v>84</v>
      </c>
      <c r="AY93" s="23" t="s">
        <v>127</v>
      </c>
      <c r="BE93" s="222">
        <f>IF(N93="základní",J93,0)</f>
        <v>0</v>
      </c>
      <c r="BF93" s="222">
        <f>IF(N93="snížená",J93,0)</f>
        <v>0</v>
      </c>
      <c r="BG93" s="222">
        <f>IF(N93="zákl. přenesená",J93,0)</f>
        <v>0</v>
      </c>
      <c r="BH93" s="222">
        <f>IF(N93="sníž. přenesená",J93,0)</f>
        <v>0</v>
      </c>
      <c r="BI93" s="222">
        <f>IF(N93="nulová",J93,0)</f>
        <v>0</v>
      </c>
      <c r="BJ93" s="23" t="s">
        <v>82</v>
      </c>
      <c r="BK93" s="222">
        <f>ROUND(I93*H93,2)</f>
        <v>0</v>
      </c>
      <c r="BL93" s="23" t="s">
        <v>266</v>
      </c>
      <c r="BM93" s="23" t="s">
        <v>293</v>
      </c>
    </row>
    <row r="94" s="1" customFormat="1" ht="16.5" customHeight="1">
      <c r="B94" s="45"/>
      <c r="C94" s="271" t="s">
        <v>277</v>
      </c>
      <c r="D94" s="271" t="s">
        <v>251</v>
      </c>
      <c r="E94" s="272" t="s">
        <v>499</v>
      </c>
      <c r="F94" s="273" t="s">
        <v>500</v>
      </c>
      <c r="G94" s="274" t="s">
        <v>388</v>
      </c>
      <c r="H94" s="275">
        <v>1</v>
      </c>
      <c r="I94" s="276"/>
      <c r="J94" s="277">
        <f>ROUND(I94*H94,2)</f>
        <v>0</v>
      </c>
      <c r="K94" s="273" t="s">
        <v>22</v>
      </c>
      <c r="L94" s="278"/>
      <c r="M94" s="279" t="s">
        <v>22</v>
      </c>
      <c r="N94" s="280" t="s">
        <v>45</v>
      </c>
      <c r="O94" s="46"/>
      <c r="P94" s="220">
        <f>O94*H94</f>
        <v>0</v>
      </c>
      <c r="Q94" s="220">
        <v>0</v>
      </c>
      <c r="R94" s="220">
        <f>Q94*H94</f>
        <v>0</v>
      </c>
      <c r="S94" s="220">
        <v>0</v>
      </c>
      <c r="T94" s="221">
        <f>S94*H94</f>
        <v>0</v>
      </c>
      <c r="AR94" s="23" t="s">
        <v>382</v>
      </c>
      <c r="AT94" s="23" t="s">
        <v>251</v>
      </c>
      <c r="AU94" s="23" t="s">
        <v>84</v>
      </c>
      <c r="AY94" s="23" t="s">
        <v>127</v>
      </c>
      <c r="BE94" s="222">
        <f>IF(N94="základní",J94,0)</f>
        <v>0</v>
      </c>
      <c r="BF94" s="222">
        <f>IF(N94="snížená",J94,0)</f>
        <v>0</v>
      </c>
      <c r="BG94" s="222">
        <f>IF(N94="zákl. přenesená",J94,0)</f>
        <v>0</v>
      </c>
      <c r="BH94" s="222">
        <f>IF(N94="sníž. přenesená",J94,0)</f>
        <v>0</v>
      </c>
      <c r="BI94" s="222">
        <f>IF(N94="nulová",J94,0)</f>
        <v>0</v>
      </c>
      <c r="BJ94" s="23" t="s">
        <v>82</v>
      </c>
      <c r="BK94" s="222">
        <f>ROUND(I94*H94,2)</f>
        <v>0</v>
      </c>
      <c r="BL94" s="23" t="s">
        <v>266</v>
      </c>
      <c r="BM94" s="23" t="s">
        <v>310</v>
      </c>
    </row>
    <row r="95" s="1" customFormat="1" ht="16.5" customHeight="1">
      <c r="B95" s="45"/>
      <c r="C95" s="271" t="s">
        <v>281</v>
      </c>
      <c r="D95" s="271" t="s">
        <v>251</v>
      </c>
      <c r="E95" s="272" t="s">
        <v>501</v>
      </c>
      <c r="F95" s="273" t="s">
        <v>502</v>
      </c>
      <c r="G95" s="274" t="s">
        <v>388</v>
      </c>
      <c r="H95" s="275">
        <v>1</v>
      </c>
      <c r="I95" s="276"/>
      <c r="J95" s="277">
        <f>ROUND(I95*H95,2)</f>
        <v>0</v>
      </c>
      <c r="K95" s="273" t="s">
        <v>22</v>
      </c>
      <c r="L95" s="278"/>
      <c r="M95" s="279" t="s">
        <v>22</v>
      </c>
      <c r="N95" s="280" t="s">
        <v>45</v>
      </c>
      <c r="O95" s="46"/>
      <c r="P95" s="220">
        <f>O95*H95</f>
        <v>0</v>
      </c>
      <c r="Q95" s="220">
        <v>0</v>
      </c>
      <c r="R95" s="220">
        <f>Q95*H95</f>
        <v>0</v>
      </c>
      <c r="S95" s="220">
        <v>0</v>
      </c>
      <c r="T95" s="221">
        <f>S95*H95</f>
        <v>0</v>
      </c>
      <c r="AR95" s="23" t="s">
        <v>382</v>
      </c>
      <c r="AT95" s="23" t="s">
        <v>251</v>
      </c>
      <c r="AU95" s="23" t="s">
        <v>84</v>
      </c>
      <c r="AY95" s="23" t="s">
        <v>127</v>
      </c>
      <c r="BE95" s="222">
        <f>IF(N95="základní",J95,0)</f>
        <v>0</v>
      </c>
      <c r="BF95" s="222">
        <f>IF(N95="snížená",J95,0)</f>
        <v>0</v>
      </c>
      <c r="BG95" s="222">
        <f>IF(N95="zákl. přenesená",J95,0)</f>
        <v>0</v>
      </c>
      <c r="BH95" s="222">
        <f>IF(N95="sníž. přenesená",J95,0)</f>
        <v>0</v>
      </c>
      <c r="BI95" s="222">
        <f>IF(N95="nulová",J95,0)</f>
        <v>0</v>
      </c>
      <c r="BJ95" s="23" t="s">
        <v>82</v>
      </c>
      <c r="BK95" s="222">
        <f>ROUND(I95*H95,2)</f>
        <v>0</v>
      </c>
      <c r="BL95" s="23" t="s">
        <v>266</v>
      </c>
      <c r="BM95" s="23" t="s">
        <v>320</v>
      </c>
    </row>
    <row r="96" s="1" customFormat="1" ht="16.5" customHeight="1">
      <c r="B96" s="45"/>
      <c r="C96" s="271" t="s">
        <v>286</v>
      </c>
      <c r="D96" s="271" t="s">
        <v>251</v>
      </c>
      <c r="E96" s="272" t="s">
        <v>503</v>
      </c>
      <c r="F96" s="273" t="s">
        <v>504</v>
      </c>
      <c r="G96" s="274" t="s">
        <v>388</v>
      </c>
      <c r="H96" s="275">
        <v>1</v>
      </c>
      <c r="I96" s="276"/>
      <c r="J96" s="277">
        <f>ROUND(I96*H96,2)</f>
        <v>0</v>
      </c>
      <c r="K96" s="273" t="s">
        <v>22</v>
      </c>
      <c r="L96" s="278"/>
      <c r="M96" s="279" t="s">
        <v>22</v>
      </c>
      <c r="N96" s="280" t="s">
        <v>45</v>
      </c>
      <c r="O96" s="46"/>
      <c r="P96" s="220">
        <f>O96*H96</f>
        <v>0</v>
      </c>
      <c r="Q96" s="220">
        <v>0</v>
      </c>
      <c r="R96" s="220">
        <f>Q96*H96</f>
        <v>0</v>
      </c>
      <c r="S96" s="220">
        <v>0</v>
      </c>
      <c r="T96" s="221">
        <f>S96*H96</f>
        <v>0</v>
      </c>
      <c r="AR96" s="23" t="s">
        <v>382</v>
      </c>
      <c r="AT96" s="23" t="s">
        <v>251</v>
      </c>
      <c r="AU96" s="23" t="s">
        <v>84</v>
      </c>
      <c r="AY96" s="23" t="s">
        <v>127</v>
      </c>
      <c r="BE96" s="222">
        <f>IF(N96="základní",J96,0)</f>
        <v>0</v>
      </c>
      <c r="BF96" s="222">
        <f>IF(N96="snížená",J96,0)</f>
        <v>0</v>
      </c>
      <c r="BG96" s="222">
        <f>IF(N96="zákl. přenesená",J96,0)</f>
        <v>0</v>
      </c>
      <c r="BH96" s="222">
        <f>IF(N96="sníž. přenesená",J96,0)</f>
        <v>0</v>
      </c>
      <c r="BI96" s="222">
        <f>IF(N96="nulová",J96,0)</f>
        <v>0</v>
      </c>
      <c r="BJ96" s="23" t="s">
        <v>82</v>
      </c>
      <c r="BK96" s="222">
        <f>ROUND(I96*H96,2)</f>
        <v>0</v>
      </c>
      <c r="BL96" s="23" t="s">
        <v>266</v>
      </c>
      <c r="BM96" s="23" t="s">
        <v>333</v>
      </c>
    </row>
    <row r="97" s="1" customFormat="1" ht="16.5" customHeight="1">
      <c r="B97" s="45"/>
      <c r="C97" s="271" t="s">
        <v>9</v>
      </c>
      <c r="D97" s="271" t="s">
        <v>251</v>
      </c>
      <c r="E97" s="272" t="s">
        <v>505</v>
      </c>
      <c r="F97" s="273" t="s">
        <v>506</v>
      </c>
      <c r="G97" s="274" t="s">
        <v>388</v>
      </c>
      <c r="H97" s="275">
        <v>1</v>
      </c>
      <c r="I97" s="276"/>
      <c r="J97" s="277">
        <f>ROUND(I97*H97,2)</f>
        <v>0</v>
      </c>
      <c r="K97" s="273" t="s">
        <v>22</v>
      </c>
      <c r="L97" s="278"/>
      <c r="M97" s="279" t="s">
        <v>22</v>
      </c>
      <c r="N97" s="280" t="s">
        <v>45</v>
      </c>
      <c r="O97" s="46"/>
      <c r="P97" s="220">
        <f>O97*H97</f>
        <v>0</v>
      </c>
      <c r="Q97" s="220">
        <v>0</v>
      </c>
      <c r="R97" s="220">
        <f>Q97*H97</f>
        <v>0</v>
      </c>
      <c r="S97" s="220">
        <v>0</v>
      </c>
      <c r="T97" s="221">
        <f>S97*H97</f>
        <v>0</v>
      </c>
      <c r="AR97" s="23" t="s">
        <v>382</v>
      </c>
      <c r="AT97" s="23" t="s">
        <v>251</v>
      </c>
      <c r="AU97" s="23" t="s">
        <v>84</v>
      </c>
      <c r="AY97" s="23" t="s">
        <v>127</v>
      </c>
      <c r="BE97" s="222">
        <f>IF(N97="základní",J97,0)</f>
        <v>0</v>
      </c>
      <c r="BF97" s="222">
        <f>IF(N97="snížená",J97,0)</f>
        <v>0</v>
      </c>
      <c r="BG97" s="222">
        <f>IF(N97="zákl. přenesená",J97,0)</f>
        <v>0</v>
      </c>
      <c r="BH97" s="222">
        <f>IF(N97="sníž. přenesená",J97,0)</f>
        <v>0</v>
      </c>
      <c r="BI97" s="222">
        <f>IF(N97="nulová",J97,0)</f>
        <v>0</v>
      </c>
      <c r="BJ97" s="23" t="s">
        <v>82</v>
      </c>
      <c r="BK97" s="222">
        <f>ROUND(I97*H97,2)</f>
        <v>0</v>
      </c>
      <c r="BL97" s="23" t="s">
        <v>266</v>
      </c>
      <c r="BM97" s="23" t="s">
        <v>379</v>
      </c>
    </row>
    <row r="98" s="1" customFormat="1" ht="25.5" customHeight="1">
      <c r="B98" s="45"/>
      <c r="C98" s="211" t="s">
        <v>152</v>
      </c>
      <c r="D98" s="211" t="s">
        <v>128</v>
      </c>
      <c r="E98" s="212" t="s">
        <v>507</v>
      </c>
      <c r="F98" s="213" t="s">
        <v>508</v>
      </c>
      <c r="G98" s="214" t="s">
        <v>356</v>
      </c>
      <c r="H98" s="215">
        <v>2</v>
      </c>
      <c r="I98" s="216"/>
      <c r="J98" s="217">
        <f>ROUND(I98*H98,2)</f>
        <v>0</v>
      </c>
      <c r="K98" s="213" t="s">
        <v>22</v>
      </c>
      <c r="L98" s="71"/>
      <c r="M98" s="218" t="s">
        <v>22</v>
      </c>
      <c r="N98" s="219" t="s">
        <v>45</v>
      </c>
      <c r="O98" s="46"/>
      <c r="P98" s="220">
        <f>O98*H98</f>
        <v>0</v>
      </c>
      <c r="Q98" s="220">
        <v>0</v>
      </c>
      <c r="R98" s="220">
        <f>Q98*H98</f>
        <v>0</v>
      </c>
      <c r="S98" s="220">
        <v>0</v>
      </c>
      <c r="T98" s="221">
        <f>S98*H98</f>
        <v>0</v>
      </c>
      <c r="AR98" s="23" t="s">
        <v>266</v>
      </c>
      <c r="AT98" s="23" t="s">
        <v>128</v>
      </c>
      <c r="AU98" s="23" t="s">
        <v>84</v>
      </c>
      <c r="AY98" s="23" t="s">
        <v>127</v>
      </c>
      <c r="BE98" s="222">
        <f>IF(N98="základní",J98,0)</f>
        <v>0</v>
      </c>
      <c r="BF98" s="222">
        <f>IF(N98="snížená",J98,0)</f>
        <v>0</v>
      </c>
      <c r="BG98" s="222">
        <f>IF(N98="zákl. přenesená",J98,0)</f>
        <v>0</v>
      </c>
      <c r="BH98" s="222">
        <f>IF(N98="sníž. přenesená",J98,0)</f>
        <v>0</v>
      </c>
      <c r="BI98" s="222">
        <f>IF(N98="nulová",J98,0)</f>
        <v>0</v>
      </c>
      <c r="BJ98" s="23" t="s">
        <v>82</v>
      </c>
      <c r="BK98" s="222">
        <f>ROUND(I98*H98,2)</f>
        <v>0</v>
      </c>
      <c r="BL98" s="23" t="s">
        <v>266</v>
      </c>
      <c r="BM98" s="23" t="s">
        <v>382</v>
      </c>
    </row>
    <row r="99" s="1" customFormat="1" ht="25.5" customHeight="1">
      <c r="B99" s="45"/>
      <c r="C99" s="211" t="s">
        <v>148</v>
      </c>
      <c r="D99" s="211" t="s">
        <v>128</v>
      </c>
      <c r="E99" s="212" t="s">
        <v>509</v>
      </c>
      <c r="F99" s="213" t="s">
        <v>510</v>
      </c>
      <c r="G99" s="214" t="s">
        <v>356</v>
      </c>
      <c r="H99" s="215">
        <v>4</v>
      </c>
      <c r="I99" s="216"/>
      <c r="J99" s="217">
        <f>ROUND(I99*H99,2)</f>
        <v>0</v>
      </c>
      <c r="K99" s="213" t="s">
        <v>22</v>
      </c>
      <c r="L99" s="71"/>
      <c r="M99" s="218" t="s">
        <v>22</v>
      </c>
      <c r="N99" s="219" t="s">
        <v>45</v>
      </c>
      <c r="O99" s="46"/>
      <c r="P99" s="220">
        <f>O99*H99</f>
        <v>0</v>
      </c>
      <c r="Q99" s="220">
        <v>0</v>
      </c>
      <c r="R99" s="220">
        <f>Q99*H99</f>
        <v>0</v>
      </c>
      <c r="S99" s="220">
        <v>0</v>
      </c>
      <c r="T99" s="221">
        <f>S99*H99</f>
        <v>0</v>
      </c>
      <c r="AR99" s="23" t="s">
        <v>266</v>
      </c>
      <c r="AT99" s="23" t="s">
        <v>128</v>
      </c>
      <c r="AU99" s="23" t="s">
        <v>84</v>
      </c>
      <c r="AY99" s="23" t="s">
        <v>127</v>
      </c>
      <c r="BE99" s="222">
        <f>IF(N99="základní",J99,0)</f>
        <v>0</v>
      </c>
      <c r="BF99" s="222">
        <f>IF(N99="snížená",J99,0)</f>
        <v>0</v>
      </c>
      <c r="BG99" s="222">
        <f>IF(N99="zákl. přenesená",J99,0)</f>
        <v>0</v>
      </c>
      <c r="BH99" s="222">
        <f>IF(N99="sníž. přenesená",J99,0)</f>
        <v>0</v>
      </c>
      <c r="BI99" s="222">
        <f>IF(N99="nulová",J99,0)</f>
        <v>0</v>
      </c>
      <c r="BJ99" s="23" t="s">
        <v>82</v>
      </c>
      <c r="BK99" s="222">
        <f>ROUND(I99*H99,2)</f>
        <v>0</v>
      </c>
      <c r="BL99" s="23" t="s">
        <v>266</v>
      </c>
      <c r="BM99" s="23" t="s">
        <v>385</v>
      </c>
    </row>
    <row r="100" s="1" customFormat="1" ht="25.5" customHeight="1">
      <c r="B100" s="45"/>
      <c r="C100" s="211" t="s">
        <v>218</v>
      </c>
      <c r="D100" s="211" t="s">
        <v>128</v>
      </c>
      <c r="E100" s="212" t="s">
        <v>511</v>
      </c>
      <c r="F100" s="213" t="s">
        <v>512</v>
      </c>
      <c r="G100" s="214" t="s">
        <v>492</v>
      </c>
      <c r="H100" s="215">
        <v>2</v>
      </c>
      <c r="I100" s="216"/>
      <c r="J100" s="217">
        <f>ROUND(I100*H100,2)</f>
        <v>0</v>
      </c>
      <c r="K100" s="213" t="s">
        <v>22</v>
      </c>
      <c r="L100" s="71"/>
      <c r="M100" s="218" t="s">
        <v>22</v>
      </c>
      <c r="N100" s="219" t="s">
        <v>45</v>
      </c>
      <c r="O100" s="46"/>
      <c r="P100" s="220">
        <f>O100*H100</f>
        <v>0</v>
      </c>
      <c r="Q100" s="220">
        <v>0</v>
      </c>
      <c r="R100" s="220">
        <f>Q100*H100</f>
        <v>0</v>
      </c>
      <c r="S100" s="220">
        <v>0</v>
      </c>
      <c r="T100" s="221">
        <f>S100*H100</f>
        <v>0</v>
      </c>
      <c r="AR100" s="23" t="s">
        <v>266</v>
      </c>
      <c r="AT100" s="23" t="s">
        <v>128</v>
      </c>
      <c r="AU100" s="23" t="s">
        <v>84</v>
      </c>
      <c r="AY100" s="23" t="s">
        <v>127</v>
      </c>
      <c r="BE100" s="222">
        <f>IF(N100="základní",J100,0)</f>
        <v>0</v>
      </c>
      <c r="BF100" s="222">
        <f>IF(N100="snížená",J100,0)</f>
        <v>0</v>
      </c>
      <c r="BG100" s="222">
        <f>IF(N100="zákl. přenesená",J100,0)</f>
        <v>0</v>
      </c>
      <c r="BH100" s="222">
        <f>IF(N100="sníž. přenesená",J100,0)</f>
        <v>0</v>
      </c>
      <c r="BI100" s="222">
        <f>IF(N100="nulová",J100,0)</f>
        <v>0</v>
      </c>
      <c r="BJ100" s="23" t="s">
        <v>82</v>
      </c>
      <c r="BK100" s="222">
        <f>ROUND(I100*H100,2)</f>
        <v>0</v>
      </c>
      <c r="BL100" s="23" t="s">
        <v>266</v>
      </c>
      <c r="BM100" s="23" t="s">
        <v>389</v>
      </c>
    </row>
    <row r="101" s="1" customFormat="1" ht="16.5" customHeight="1">
      <c r="B101" s="45"/>
      <c r="C101" s="271" t="s">
        <v>293</v>
      </c>
      <c r="D101" s="271" t="s">
        <v>251</v>
      </c>
      <c r="E101" s="272" t="s">
        <v>513</v>
      </c>
      <c r="F101" s="273" t="s">
        <v>514</v>
      </c>
      <c r="G101" s="274" t="s">
        <v>388</v>
      </c>
      <c r="H101" s="275">
        <v>1</v>
      </c>
      <c r="I101" s="276"/>
      <c r="J101" s="277">
        <f>ROUND(I101*H101,2)</f>
        <v>0</v>
      </c>
      <c r="K101" s="273" t="s">
        <v>22</v>
      </c>
      <c r="L101" s="278"/>
      <c r="M101" s="279" t="s">
        <v>22</v>
      </c>
      <c r="N101" s="280" t="s">
        <v>45</v>
      </c>
      <c r="O101" s="46"/>
      <c r="P101" s="220">
        <f>O101*H101</f>
        <v>0</v>
      </c>
      <c r="Q101" s="220">
        <v>0</v>
      </c>
      <c r="R101" s="220">
        <f>Q101*H101</f>
        <v>0</v>
      </c>
      <c r="S101" s="220">
        <v>0</v>
      </c>
      <c r="T101" s="221">
        <f>S101*H101</f>
        <v>0</v>
      </c>
      <c r="AR101" s="23" t="s">
        <v>382</v>
      </c>
      <c r="AT101" s="23" t="s">
        <v>251</v>
      </c>
      <c r="AU101" s="23" t="s">
        <v>84</v>
      </c>
      <c r="AY101" s="23" t="s">
        <v>127</v>
      </c>
      <c r="BE101" s="222">
        <f>IF(N101="základní",J101,0)</f>
        <v>0</v>
      </c>
      <c r="BF101" s="222">
        <f>IF(N101="snížená",J101,0)</f>
        <v>0</v>
      </c>
      <c r="BG101" s="222">
        <f>IF(N101="zákl. přenesená",J101,0)</f>
        <v>0</v>
      </c>
      <c r="BH101" s="222">
        <f>IF(N101="sníž. přenesená",J101,0)</f>
        <v>0</v>
      </c>
      <c r="BI101" s="222">
        <f>IF(N101="nulová",J101,0)</f>
        <v>0</v>
      </c>
      <c r="BJ101" s="23" t="s">
        <v>82</v>
      </c>
      <c r="BK101" s="222">
        <f>ROUND(I101*H101,2)</f>
        <v>0</v>
      </c>
      <c r="BL101" s="23" t="s">
        <v>266</v>
      </c>
      <c r="BM101" s="23" t="s">
        <v>392</v>
      </c>
    </row>
    <row r="102" s="1" customFormat="1" ht="16.5" customHeight="1">
      <c r="B102" s="45"/>
      <c r="C102" s="271" t="s">
        <v>303</v>
      </c>
      <c r="D102" s="271" t="s">
        <v>251</v>
      </c>
      <c r="E102" s="272" t="s">
        <v>515</v>
      </c>
      <c r="F102" s="273" t="s">
        <v>516</v>
      </c>
      <c r="G102" s="274" t="s">
        <v>388</v>
      </c>
      <c r="H102" s="275">
        <v>2</v>
      </c>
      <c r="I102" s="276"/>
      <c r="J102" s="277">
        <f>ROUND(I102*H102,2)</f>
        <v>0</v>
      </c>
      <c r="K102" s="273" t="s">
        <v>22</v>
      </c>
      <c r="L102" s="278"/>
      <c r="M102" s="279" t="s">
        <v>22</v>
      </c>
      <c r="N102" s="280" t="s">
        <v>45</v>
      </c>
      <c r="O102" s="46"/>
      <c r="P102" s="220">
        <f>O102*H102</f>
        <v>0</v>
      </c>
      <c r="Q102" s="220">
        <v>0</v>
      </c>
      <c r="R102" s="220">
        <f>Q102*H102</f>
        <v>0</v>
      </c>
      <c r="S102" s="220">
        <v>0</v>
      </c>
      <c r="T102" s="221">
        <f>S102*H102</f>
        <v>0</v>
      </c>
      <c r="AR102" s="23" t="s">
        <v>382</v>
      </c>
      <c r="AT102" s="23" t="s">
        <v>251</v>
      </c>
      <c r="AU102" s="23" t="s">
        <v>84</v>
      </c>
      <c r="AY102" s="23" t="s">
        <v>127</v>
      </c>
      <c r="BE102" s="222">
        <f>IF(N102="základní",J102,0)</f>
        <v>0</v>
      </c>
      <c r="BF102" s="222">
        <f>IF(N102="snížená",J102,0)</f>
        <v>0</v>
      </c>
      <c r="BG102" s="222">
        <f>IF(N102="zákl. přenesená",J102,0)</f>
        <v>0</v>
      </c>
      <c r="BH102" s="222">
        <f>IF(N102="sníž. přenesená",J102,0)</f>
        <v>0</v>
      </c>
      <c r="BI102" s="222">
        <f>IF(N102="nulová",J102,0)</f>
        <v>0</v>
      </c>
      <c r="BJ102" s="23" t="s">
        <v>82</v>
      </c>
      <c r="BK102" s="222">
        <f>ROUND(I102*H102,2)</f>
        <v>0</v>
      </c>
      <c r="BL102" s="23" t="s">
        <v>266</v>
      </c>
      <c r="BM102" s="23" t="s">
        <v>395</v>
      </c>
    </row>
    <row r="103" s="1" customFormat="1" ht="16.5" customHeight="1">
      <c r="B103" s="45"/>
      <c r="C103" s="271" t="s">
        <v>310</v>
      </c>
      <c r="D103" s="271" t="s">
        <v>251</v>
      </c>
      <c r="E103" s="272" t="s">
        <v>517</v>
      </c>
      <c r="F103" s="273" t="s">
        <v>518</v>
      </c>
      <c r="G103" s="274" t="s">
        <v>388</v>
      </c>
      <c r="H103" s="275">
        <v>2</v>
      </c>
      <c r="I103" s="276"/>
      <c r="J103" s="277">
        <f>ROUND(I103*H103,2)</f>
        <v>0</v>
      </c>
      <c r="K103" s="273" t="s">
        <v>22</v>
      </c>
      <c r="L103" s="278"/>
      <c r="M103" s="279" t="s">
        <v>22</v>
      </c>
      <c r="N103" s="280" t="s">
        <v>45</v>
      </c>
      <c r="O103" s="46"/>
      <c r="P103" s="220">
        <f>O103*H103</f>
        <v>0</v>
      </c>
      <c r="Q103" s="220">
        <v>0</v>
      </c>
      <c r="R103" s="220">
        <f>Q103*H103</f>
        <v>0</v>
      </c>
      <c r="S103" s="220">
        <v>0</v>
      </c>
      <c r="T103" s="221">
        <f>S103*H103</f>
        <v>0</v>
      </c>
      <c r="AR103" s="23" t="s">
        <v>382</v>
      </c>
      <c r="AT103" s="23" t="s">
        <v>251</v>
      </c>
      <c r="AU103" s="23" t="s">
        <v>84</v>
      </c>
      <c r="AY103" s="23" t="s">
        <v>127</v>
      </c>
      <c r="BE103" s="222">
        <f>IF(N103="základní",J103,0)</f>
        <v>0</v>
      </c>
      <c r="BF103" s="222">
        <f>IF(N103="snížená",J103,0)</f>
        <v>0</v>
      </c>
      <c r="BG103" s="222">
        <f>IF(N103="zákl. přenesená",J103,0)</f>
        <v>0</v>
      </c>
      <c r="BH103" s="222">
        <f>IF(N103="sníž. přenesená",J103,0)</f>
        <v>0</v>
      </c>
      <c r="BI103" s="222">
        <f>IF(N103="nulová",J103,0)</f>
        <v>0</v>
      </c>
      <c r="BJ103" s="23" t="s">
        <v>82</v>
      </c>
      <c r="BK103" s="222">
        <f>ROUND(I103*H103,2)</f>
        <v>0</v>
      </c>
      <c r="BL103" s="23" t="s">
        <v>266</v>
      </c>
      <c r="BM103" s="23" t="s">
        <v>398</v>
      </c>
    </row>
    <row r="104" s="1" customFormat="1" ht="16.5" customHeight="1">
      <c r="B104" s="45"/>
      <c r="C104" s="211" t="s">
        <v>234</v>
      </c>
      <c r="D104" s="211" t="s">
        <v>128</v>
      </c>
      <c r="E104" s="212" t="s">
        <v>519</v>
      </c>
      <c r="F104" s="213" t="s">
        <v>520</v>
      </c>
      <c r="G104" s="214" t="s">
        <v>521</v>
      </c>
      <c r="H104" s="283"/>
      <c r="I104" s="216"/>
      <c r="J104" s="217">
        <f>ROUND(I104*H104,2)</f>
        <v>0</v>
      </c>
      <c r="K104" s="213" t="s">
        <v>22</v>
      </c>
      <c r="L104" s="71"/>
      <c r="M104" s="218" t="s">
        <v>22</v>
      </c>
      <c r="N104" s="219" t="s">
        <v>45</v>
      </c>
      <c r="O104" s="46"/>
      <c r="P104" s="220">
        <f>O104*H104</f>
        <v>0</v>
      </c>
      <c r="Q104" s="220">
        <v>0</v>
      </c>
      <c r="R104" s="220">
        <f>Q104*H104</f>
        <v>0</v>
      </c>
      <c r="S104" s="220">
        <v>0</v>
      </c>
      <c r="T104" s="221">
        <f>S104*H104</f>
        <v>0</v>
      </c>
      <c r="AR104" s="23" t="s">
        <v>266</v>
      </c>
      <c r="AT104" s="23" t="s">
        <v>128</v>
      </c>
      <c r="AU104" s="23" t="s">
        <v>84</v>
      </c>
      <c r="AY104" s="23" t="s">
        <v>127</v>
      </c>
      <c r="BE104" s="222">
        <f>IF(N104="základní",J104,0)</f>
        <v>0</v>
      </c>
      <c r="BF104" s="222">
        <f>IF(N104="snížená",J104,0)</f>
        <v>0</v>
      </c>
      <c r="BG104" s="222">
        <f>IF(N104="zákl. přenesená",J104,0)</f>
        <v>0</v>
      </c>
      <c r="BH104" s="222">
        <f>IF(N104="sníž. přenesená",J104,0)</f>
        <v>0</v>
      </c>
      <c r="BI104" s="222">
        <f>IF(N104="nulová",J104,0)</f>
        <v>0</v>
      </c>
      <c r="BJ104" s="23" t="s">
        <v>82</v>
      </c>
      <c r="BK104" s="222">
        <f>ROUND(I104*H104,2)</f>
        <v>0</v>
      </c>
      <c r="BL104" s="23" t="s">
        <v>266</v>
      </c>
      <c r="BM104" s="23" t="s">
        <v>401</v>
      </c>
    </row>
    <row r="105" s="9" customFormat="1" ht="29.88" customHeight="1">
      <c r="B105" s="197"/>
      <c r="C105" s="198"/>
      <c r="D105" s="199" t="s">
        <v>73</v>
      </c>
      <c r="E105" s="234" t="s">
        <v>522</v>
      </c>
      <c r="F105" s="234" t="s">
        <v>523</v>
      </c>
      <c r="G105" s="198"/>
      <c r="H105" s="198"/>
      <c r="I105" s="201"/>
      <c r="J105" s="235">
        <f>BK105</f>
        <v>0</v>
      </c>
      <c r="K105" s="198"/>
      <c r="L105" s="203"/>
      <c r="M105" s="204"/>
      <c r="N105" s="205"/>
      <c r="O105" s="205"/>
      <c r="P105" s="206">
        <f>SUM(P106:P107)</f>
        <v>0</v>
      </c>
      <c r="Q105" s="205"/>
      <c r="R105" s="206">
        <f>SUM(R106:R107)</f>
        <v>0</v>
      </c>
      <c r="S105" s="205"/>
      <c r="T105" s="207">
        <f>SUM(T106:T107)</f>
        <v>0</v>
      </c>
      <c r="AR105" s="208" t="s">
        <v>84</v>
      </c>
      <c r="AT105" s="209" t="s">
        <v>73</v>
      </c>
      <c r="AU105" s="209" t="s">
        <v>82</v>
      </c>
      <c r="AY105" s="208" t="s">
        <v>127</v>
      </c>
      <c r="BK105" s="210">
        <f>SUM(BK106:BK107)</f>
        <v>0</v>
      </c>
    </row>
    <row r="106" s="1" customFormat="1" ht="16.5" customHeight="1">
      <c r="B106" s="45"/>
      <c r="C106" s="211" t="s">
        <v>430</v>
      </c>
      <c r="D106" s="211" t="s">
        <v>128</v>
      </c>
      <c r="E106" s="212" t="s">
        <v>524</v>
      </c>
      <c r="F106" s="213" t="s">
        <v>525</v>
      </c>
      <c r="G106" s="214" t="s">
        <v>296</v>
      </c>
      <c r="H106" s="215">
        <v>7</v>
      </c>
      <c r="I106" s="216"/>
      <c r="J106" s="217">
        <f>ROUND(I106*H106,2)</f>
        <v>0</v>
      </c>
      <c r="K106" s="213" t="s">
        <v>22</v>
      </c>
      <c r="L106" s="71"/>
      <c r="M106" s="218" t="s">
        <v>22</v>
      </c>
      <c r="N106" s="219" t="s">
        <v>45</v>
      </c>
      <c r="O106" s="46"/>
      <c r="P106" s="220">
        <f>O106*H106</f>
        <v>0</v>
      </c>
      <c r="Q106" s="220">
        <v>0</v>
      </c>
      <c r="R106" s="220">
        <f>Q106*H106</f>
        <v>0</v>
      </c>
      <c r="S106" s="220">
        <v>0</v>
      </c>
      <c r="T106" s="221">
        <f>S106*H106</f>
        <v>0</v>
      </c>
      <c r="AR106" s="23" t="s">
        <v>266</v>
      </c>
      <c r="AT106" s="23" t="s">
        <v>128</v>
      </c>
      <c r="AU106" s="23" t="s">
        <v>84</v>
      </c>
      <c r="AY106" s="23" t="s">
        <v>127</v>
      </c>
      <c r="BE106" s="222">
        <f>IF(N106="základní",J106,0)</f>
        <v>0</v>
      </c>
      <c r="BF106" s="222">
        <f>IF(N106="snížená",J106,0)</f>
        <v>0</v>
      </c>
      <c r="BG106" s="222">
        <f>IF(N106="zákl. přenesená",J106,0)</f>
        <v>0</v>
      </c>
      <c r="BH106" s="222">
        <f>IF(N106="sníž. přenesená",J106,0)</f>
        <v>0</v>
      </c>
      <c r="BI106" s="222">
        <f>IF(N106="nulová",J106,0)</f>
        <v>0</v>
      </c>
      <c r="BJ106" s="23" t="s">
        <v>82</v>
      </c>
      <c r="BK106" s="222">
        <f>ROUND(I106*H106,2)</f>
        <v>0</v>
      </c>
      <c r="BL106" s="23" t="s">
        <v>266</v>
      </c>
      <c r="BM106" s="23" t="s">
        <v>404</v>
      </c>
    </row>
    <row r="107" s="1" customFormat="1" ht="16.5" customHeight="1">
      <c r="B107" s="45"/>
      <c r="C107" s="211" t="s">
        <v>385</v>
      </c>
      <c r="D107" s="211" t="s">
        <v>128</v>
      </c>
      <c r="E107" s="212" t="s">
        <v>526</v>
      </c>
      <c r="F107" s="213" t="s">
        <v>527</v>
      </c>
      <c r="G107" s="214" t="s">
        <v>296</v>
      </c>
      <c r="H107" s="215">
        <v>6</v>
      </c>
      <c r="I107" s="216"/>
      <c r="J107" s="217">
        <f>ROUND(I107*H107,2)</f>
        <v>0</v>
      </c>
      <c r="K107" s="213" t="s">
        <v>22</v>
      </c>
      <c r="L107" s="71"/>
      <c r="M107" s="218" t="s">
        <v>22</v>
      </c>
      <c r="N107" s="219" t="s">
        <v>45</v>
      </c>
      <c r="O107" s="46"/>
      <c r="P107" s="220">
        <f>O107*H107</f>
        <v>0</v>
      </c>
      <c r="Q107" s="220">
        <v>0</v>
      </c>
      <c r="R107" s="220">
        <f>Q107*H107</f>
        <v>0</v>
      </c>
      <c r="S107" s="220">
        <v>0</v>
      </c>
      <c r="T107" s="221">
        <f>S107*H107</f>
        <v>0</v>
      </c>
      <c r="AR107" s="23" t="s">
        <v>266</v>
      </c>
      <c r="AT107" s="23" t="s">
        <v>128</v>
      </c>
      <c r="AU107" s="23" t="s">
        <v>84</v>
      </c>
      <c r="AY107" s="23" t="s">
        <v>127</v>
      </c>
      <c r="BE107" s="222">
        <f>IF(N107="základní",J107,0)</f>
        <v>0</v>
      </c>
      <c r="BF107" s="222">
        <f>IF(N107="snížená",J107,0)</f>
        <v>0</v>
      </c>
      <c r="BG107" s="222">
        <f>IF(N107="zákl. přenesená",J107,0)</f>
        <v>0</v>
      </c>
      <c r="BH107" s="222">
        <f>IF(N107="sníž. přenesená",J107,0)</f>
        <v>0</v>
      </c>
      <c r="BI107" s="222">
        <f>IF(N107="nulová",J107,0)</f>
        <v>0</v>
      </c>
      <c r="BJ107" s="23" t="s">
        <v>82</v>
      </c>
      <c r="BK107" s="222">
        <f>ROUND(I107*H107,2)</f>
        <v>0</v>
      </c>
      <c r="BL107" s="23" t="s">
        <v>266</v>
      </c>
      <c r="BM107" s="23" t="s">
        <v>407</v>
      </c>
    </row>
    <row r="108" s="9" customFormat="1" ht="37.44" customHeight="1">
      <c r="B108" s="197"/>
      <c r="C108" s="198"/>
      <c r="D108" s="199" t="s">
        <v>73</v>
      </c>
      <c r="E108" s="200" t="s">
        <v>528</v>
      </c>
      <c r="F108" s="200" t="s">
        <v>529</v>
      </c>
      <c r="G108" s="198"/>
      <c r="H108" s="198"/>
      <c r="I108" s="201"/>
      <c r="J108" s="202">
        <f>BK108</f>
        <v>0</v>
      </c>
      <c r="K108" s="198"/>
      <c r="L108" s="203"/>
      <c r="M108" s="204"/>
      <c r="N108" s="205"/>
      <c r="O108" s="205"/>
      <c r="P108" s="206">
        <f>SUM(P109:P115)</f>
        <v>0</v>
      </c>
      <c r="Q108" s="205"/>
      <c r="R108" s="206">
        <f>SUM(R109:R115)</f>
        <v>0</v>
      </c>
      <c r="S108" s="205"/>
      <c r="T108" s="207">
        <f>SUM(T109:T115)</f>
        <v>0</v>
      </c>
      <c r="AR108" s="208" t="s">
        <v>141</v>
      </c>
      <c r="AT108" s="209" t="s">
        <v>73</v>
      </c>
      <c r="AU108" s="209" t="s">
        <v>74</v>
      </c>
      <c r="AY108" s="208" t="s">
        <v>127</v>
      </c>
      <c r="BK108" s="210">
        <f>SUM(BK109:BK115)</f>
        <v>0</v>
      </c>
    </row>
    <row r="109" s="1" customFormat="1" ht="16.5" customHeight="1">
      <c r="B109" s="45"/>
      <c r="C109" s="211" t="s">
        <v>320</v>
      </c>
      <c r="D109" s="211" t="s">
        <v>128</v>
      </c>
      <c r="E109" s="212" t="s">
        <v>530</v>
      </c>
      <c r="F109" s="213" t="s">
        <v>531</v>
      </c>
      <c r="G109" s="214" t="s">
        <v>532</v>
      </c>
      <c r="H109" s="215">
        <v>4</v>
      </c>
      <c r="I109" s="216"/>
      <c r="J109" s="217">
        <f>ROUND(I109*H109,2)</f>
        <v>0</v>
      </c>
      <c r="K109" s="213" t="s">
        <v>22</v>
      </c>
      <c r="L109" s="71"/>
      <c r="M109" s="218" t="s">
        <v>22</v>
      </c>
      <c r="N109" s="219" t="s">
        <v>45</v>
      </c>
      <c r="O109" s="46"/>
      <c r="P109" s="220">
        <f>O109*H109</f>
        <v>0</v>
      </c>
      <c r="Q109" s="220">
        <v>0</v>
      </c>
      <c r="R109" s="220">
        <f>Q109*H109</f>
        <v>0</v>
      </c>
      <c r="S109" s="220">
        <v>0</v>
      </c>
      <c r="T109" s="221">
        <f>S109*H109</f>
        <v>0</v>
      </c>
      <c r="AR109" s="23" t="s">
        <v>533</v>
      </c>
      <c r="AT109" s="23" t="s">
        <v>128</v>
      </c>
      <c r="AU109" s="23" t="s">
        <v>82</v>
      </c>
      <c r="AY109" s="23" t="s">
        <v>127</v>
      </c>
      <c r="BE109" s="222">
        <f>IF(N109="základní",J109,0)</f>
        <v>0</v>
      </c>
      <c r="BF109" s="222">
        <f>IF(N109="snížená",J109,0)</f>
        <v>0</v>
      </c>
      <c r="BG109" s="222">
        <f>IF(N109="zákl. přenesená",J109,0)</f>
        <v>0</v>
      </c>
      <c r="BH109" s="222">
        <f>IF(N109="sníž. přenesená",J109,0)</f>
        <v>0</v>
      </c>
      <c r="BI109" s="222">
        <f>IF(N109="nulová",J109,0)</f>
        <v>0</v>
      </c>
      <c r="BJ109" s="23" t="s">
        <v>82</v>
      </c>
      <c r="BK109" s="222">
        <f>ROUND(I109*H109,2)</f>
        <v>0</v>
      </c>
      <c r="BL109" s="23" t="s">
        <v>533</v>
      </c>
      <c r="BM109" s="23" t="s">
        <v>410</v>
      </c>
    </row>
    <row r="110" s="1" customFormat="1" ht="16.5" customHeight="1">
      <c r="B110" s="45"/>
      <c r="C110" s="211" t="s">
        <v>327</v>
      </c>
      <c r="D110" s="211" t="s">
        <v>128</v>
      </c>
      <c r="E110" s="212" t="s">
        <v>534</v>
      </c>
      <c r="F110" s="213" t="s">
        <v>535</v>
      </c>
      <c r="G110" s="214" t="s">
        <v>532</v>
      </c>
      <c r="H110" s="215">
        <v>4</v>
      </c>
      <c r="I110" s="216"/>
      <c r="J110" s="217">
        <f>ROUND(I110*H110,2)</f>
        <v>0</v>
      </c>
      <c r="K110" s="213" t="s">
        <v>22</v>
      </c>
      <c r="L110" s="71"/>
      <c r="M110" s="218" t="s">
        <v>22</v>
      </c>
      <c r="N110" s="219" t="s">
        <v>45</v>
      </c>
      <c r="O110" s="46"/>
      <c r="P110" s="220">
        <f>O110*H110</f>
        <v>0</v>
      </c>
      <c r="Q110" s="220">
        <v>0</v>
      </c>
      <c r="R110" s="220">
        <f>Q110*H110</f>
        <v>0</v>
      </c>
      <c r="S110" s="220">
        <v>0</v>
      </c>
      <c r="T110" s="221">
        <f>S110*H110</f>
        <v>0</v>
      </c>
      <c r="AR110" s="23" t="s">
        <v>533</v>
      </c>
      <c r="AT110" s="23" t="s">
        <v>128</v>
      </c>
      <c r="AU110" s="23" t="s">
        <v>82</v>
      </c>
      <c r="AY110" s="23" t="s">
        <v>127</v>
      </c>
      <c r="BE110" s="222">
        <f>IF(N110="základní",J110,0)</f>
        <v>0</v>
      </c>
      <c r="BF110" s="222">
        <f>IF(N110="snížená",J110,0)</f>
        <v>0</v>
      </c>
      <c r="BG110" s="222">
        <f>IF(N110="zákl. přenesená",J110,0)</f>
        <v>0</v>
      </c>
      <c r="BH110" s="222">
        <f>IF(N110="sníž. přenesená",J110,0)</f>
        <v>0</v>
      </c>
      <c r="BI110" s="222">
        <f>IF(N110="nulová",J110,0)</f>
        <v>0</v>
      </c>
      <c r="BJ110" s="23" t="s">
        <v>82</v>
      </c>
      <c r="BK110" s="222">
        <f>ROUND(I110*H110,2)</f>
        <v>0</v>
      </c>
      <c r="BL110" s="23" t="s">
        <v>533</v>
      </c>
      <c r="BM110" s="23" t="s">
        <v>413</v>
      </c>
    </row>
    <row r="111" s="1" customFormat="1" ht="16.5" customHeight="1">
      <c r="B111" s="45"/>
      <c r="C111" s="211" t="s">
        <v>333</v>
      </c>
      <c r="D111" s="211" t="s">
        <v>128</v>
      </c>
      <c r="E111" s="212" t="s">
        <v>536</v>
      </c>
      <c r="F111" s="213" t="s">
        <v>537</v>
      </c>
      <c r="G111" s="214" t="s">
        <v>532</v>
      </c>
      <c r="H111" s="215">
        <v>4</v>
      </c>
      <c r="I111" s="216"/>
      <c r="J111" s="217">
        <f>ROUND(I111*H111,2)</f>
        <v>0</v>
      </c>
      <c r="K111" s="213" t="s">
        <v>22</v>
      </c>
      <c r="L111" s="71"/>
      <c r="M111" s="218" t="s">
        <v>22</v>
      </c>
      <c r="N111" s="219" t="s">
        <v>45</v>
      </c>
      <c r="O111" s="46"/>
      <c r="P111" s="220">
        <f>O111*H111</f>
        <v>0</v>
      </c>
      <c r="Q111" s="220">
        <v>0</v>
      </c>
      <c r="R111" s="220">
        <f>Q111*H111</f>
        <v>0</v>
      </c>
      <c r="S111" s="220">
        <v>0</v>
      </c>
      <c r="T111" s="221">
        <f>S111*H111</f>
        <v>0</v>
      </c>
      <c r="AR111" s="23" t="s">
        <v>533</v>
      </c>
      <c r="AT111" s="23" t="s">
        <v>128</v>
      </c>
      <c r="AU111" s="23" t="s">
        <v>82</v>
      </c>
      <c r="AY111" s="23" t="s">
        <v>127</v>
      </c>
      <c r="BE111" s="222">
        <f>IF(N111="základní",J111,0)</f>
        <v>0</v>
      </c>
      <c r="BF111" s="222">
        <f>IF(N111="snížená",J111,0)</f>
        <v>0</v>
      </c>
      <c r="BG111" s="222">
        <f>IF(N111="zákl. přenesená",J111,0)</f>
        <v>0</v>
      </c>
      <c r="BH111" s="222">
        <f>IF(N111="sníž. přenesená",J111,0)</f>
        <v>0</v>
      </c>
      <c r="BI111" s="222">
        <f>IF(N111="nulová",J111,0)</f>
        <v>0</v>
      </c>
      <c r="BJ111" s="23" t="s">
        <v>82</v>
      </c>
      <c r="BK111" s="222">
        <f>ROUND(I111*H111,2)</f>
        <v>0</v>
      </c>
      <c r="BL111" s="23" t="s">
        <v>533</v>
      </c>
      <c r="BM111" s="23" t="s">
        <v>416</v>
      </c>
    </row>
    <row r="112" s="1" customFormat="1" ht="16.5" customHeight="1">
      <c r="B112" s="45"/>
      <c r="C112" s="211" t="s">
        <v>418</v>
      </c>
      <c r="D112" s="211" t="s">
        <v>128</v>
      </c>
      <c r="E112" s="212" t="s">
        <v>538</v>
      </c>
      <c r="F112" s="213" t="s">
        <v>539</v>
      </c>
      <c r="G112" s="214" t="s">
        <v>532</v>
      </c>
      <c r="H112" s="215">
        <v>4</v>
      </c>
      <c r="I112" s="216"/>
      <c r="J112" s="217">
        <f>ROUND(I112*H112,2)</f>
        <v>0</v>
      </c>
      <c r="K112" s="213" t="s">
        <v>22</v>
      </c>
      <c r="L112" s="71"/>
      <c r="M112" s="218" t="s">
        <v>22</v>
      </c>
      <c r="N112" s="219" t="s">
        <v>45</v>
      </c>
      <c r="O112" s="46"/>
      <c r="P112" s="220">
        <f>O112*H112</f>
        <v>0</v>
      </c>
      <c r="Q112" s="220">
        <v>0</v>
      </c>
      <c r="R112" s="220">
        <f>Q112*H112</f>
        <v>0</v>
      </c>
      <c r="S112" s="220">
        <v>0</v>
      </c>
      <c r="T112" s="221">
        <f>S112*H112</f>
        <v>0</v>
      </c>
      <c r="AR112" s="23" t="s">
        <v>533</v>
      </c>
      <c r="AT112" s="23" t="s">
        <v>128</v>
      </c>
      <c r="AU112" s="23" t="s">
        <v>82</v>
      </c>
      <c r="AY112" s="23" t="s">
        <v>127</v>
      </c>
      <c r="BE112" s="222">
        <f>IF(N112="základní",J112,0)</f>
        <v>0</v>
      </c>
      <c r="BF112" s="222">
        <f>IF(N112="snížená",J112,0)</f>
        <v>0</v>
      </c>
      <c r="BG112" s="222">
        <f>IF(N112="zákl. přenesená",J112,0)</f>
        <v>0</v>
      </c>
      <c r="BH112" s="222">
        <f>IF(N112="sníž. přenesená",J112,0)</f>
        <v>0</v>
      </c>
      <c r="BI112" s="222">
        <f>IF(N112="nulová",J112,0)</f>
        <v>0</v>
      </c>
      <c r="BJ112" s="23" t="s">
        <v>82</v>
      </c>
      <c r="BK112" s="222">
        <f>ROUND(I112*H112,2)</f>
        <v>0</v>
      </c>
      <c r="BL112" s="23" t="s">
        <v>533</v>
      </c>
      <c r="BM112" s="23" t="s">
        <v>417</v>
      </c>
    </row>
    <row r="113" s="1" customFormat="1" ht="16.5" customHeight="1">
      <c r="B113" s="45"/>
      <c r="C113" s="211" t="s">
        <v>379</v>
      </c>
      <c r="D113" s="211" t="s">
        <v>128</v>
      </c>
      <c r="E113" s="212" t="s">
        <v>540</v>
      </c>
      <c r="F113" s="213" t="s">
        <v>541</v>
      </c>
      <c r="G113" s="214" t="s">
        <v>532</v>
      </c>
      <c r="H113" s="215">
        <v>4</v>
      </c>
      <c r="I113" s="216"/>
      <c r="J113" s="217">
        <f>ROUND(I113*H113,2)</f>
        <v>0</v>
      </c>
      <c r="K113" s="213" t="s">
        <v>22</v>
      </c>
      <c r="L113" s="71"/>
      <c r="M113" s="218" t="s">
        <v>22</v>
      </c>
      <c r="N113" s="219" t="s">
        <v>45</v>
      </c>
      <c r="O113" s="46"/>
      <c r="P113" s="220">
        <f>O113*H113</f>
        <v>0</v>
      </c>
      <c r="Q113" s="220">
        <v>0</v>
      </c>
      <c r="R113" s="220">
        <f>Q113*H113</f>
        <v>0</v>
      </c>
      <c r="S113" s="220">
        <v>0</v>
      </c>
      <c r="T113" s="221">
        <f>S113*H113</f>
        <v>0</v>
      </c>
      <c r="AR113" s="23" t="s">
        <v>533</v>
      </c>
      <c r="AT113" s="23" t="s">
        <v>128</v>
      </c>
      <c r="AU113" s="23" t="s">
        <v>82</v>
      </c>
      <c r="AY113" s="23" t="s">
        <v>127</v>
      </c>
      <c r="BE113" s="222">
        <f>IF(N113="základní",J113,0)</f>
        <v>0</v>
      </c>
      <c r="BF113" s="222">
        <f>IF(N113="snížená",J113,0)</f>
        <v>0</v>
      </c>
      <c r="BG113" s="222">
        <f>IF(N113="zákl. přenesená",J113,0)</f>
        <v>0</v>
      </c>
      <c r="BH113" s="222">
        <f>IF(N113="sníž. přenesená",J113,0)</f>
        <v>0</v>
      </c>
      <c r="BI113" s="222">
        <f>IF(N113="nulová",J113,0)</f>
        <v>0</v>
      </c>
      <c r="BJ113" s="23" t="s">
        <v>82</v>
      </c>
      <c r="BK113" s="222">
        <f>ROUND(I113*H113,2)</f>
        <v>0</v>
      </c>
      <c r="BL113" s="23" t="s">
        <v>533</v>
      </c>
      <c r="BM113" s="23" t="s">
        <v>419</v>
      </c>
    </row>
    <row r="114" s="1" customFormat="1" ht="16.5" customHeight="1">
      <c r="B114" s="45"/>
      <c r="C114" s="211" t="s">
        <v>425</v>
      </c>
      <c r="D114" s="211" t="s">
        <v>128</v>
      </c>
      <c r="E114" s="212" t="s">
        <v>542</v>
      </c>
      <c r="F114" s="213" t="s">
        <v>543</v>
      </c>
      <c r="G114" s="214" t="s">
        <v>532</v>
      </c>
      <c r="H114" s="215">
        <v>4</v>
      </c>
      <c r="I114" s="216"/>
      <c r="J114" s="217">
        <f>ROUND(I114*H114,2)</f>
        <v>0</v>
      </c>
      <c r="K114" s="213" t="s">
        <v>22</v>
      </c>
      <c r="L114" s="71"/>
      <c r="M114" s="218" t="s">
        <v>22</v>
      </c>
      <c r="N114" s="219" t="s">
        <v>45</v>
      </c>
      <c r="O114" s="46"/>
      <c r="P114" s="220">
        <f>O114*H114</f>
        <v>0</v>
      </c>
      <c r="Q114" s="220">
        <v>0</v>
      </c>
      <c r="R114" s="220">
        <f>Q114*H114</f>
        <v>0</v>
      </c>
      <c r="S114" s="220">
        <v>0</v>
      </c>
      <c r="T114" s="221">
        <f>S114*H114</f>
        <v>0</v>
      </c>
      <c r="AR114" s="23" t="s">
        <v>533</v>
      </c>
      <c r="AT114" s="23" t="s">
        <v>128</v>
      </c>
      <c r="AU114" s="23" t="s">
        <v>82</v>
      </c>
      <c r="AY114" s="23" t="s">
        <v>127</v>
      </c>
      <c r="BE114" s="222">
        <f>IF(N114="základní",J114,0)</f>
        <v>0</v>
      </c>
      <c r="BF114" s="222">
        <f>IF(N114="snížená",J114,0)</f>
        <v>0</v>
      </c>
      <c r="BG114" s="222">
        <f>IF(N114="zákl. přenesená",J114,0)</f>
        <v>0</v>
      </c>
      <c r="BH114" s="222">
        <f>IF(N114="sníž. přenesená",J114,0)</f>
        <v>0</v>
      </c>
      <c r="BI114" s="222">
        <f>IF(N114="nulová",J114,0)</f>
        <v>0</v>
      </c>
      <c r="BJ114" s="23" t="s">
        <v>82</v>
      </c>
      <c r="BK114" s="222">
        <f>ROUND(I114*H114,2)</f>
        <v>0</v>
      </c>
      <c r="BL114" s="23" t="s">
        <v>533</v>
      </c>
      <c r="BM114" s="23" t="s">
        <v>424</v>
      </c>
    </row>
    <row r="115" s="1" customFormat="1" ht="16.5" customHeight="1">
      <c r="B115" s="45"/>
      <c r="C115" s="211" t="s">
        <v>382</v>
      </c>
      <c r="D115" s="211" t="s">
        <v>128</v>
      </c>
      <c r="E115" s="212" t="s">
        <v>544</v>
      </c>
      <c r="F115" s="213" t="s">
        <v>545</v>
      </c>
      <c r="G115" s="214" t="s">
        <v>532</v>
      </c>
      <c r="H115" s="215">
        <v>8</v>
      </c>
      <c r="I115" s="216"/>
      <c r="J115" s="217">
        <f>ROUND(I115*H115,2)</f>
        <v>0</v>
      </c>
      <c r="K115" s="213" t="s">
        <v>22</v>
      </c>
      <c r="L115" s="71"/>
      <c r="M115" s="218" t="s">
        <v>22</v>
      </c>
      <c r="N115" s="223" t="s">
        <v>45</v>
      </c>
      <c r="O115" s="224"/>
      <c r="P115" s="225">
        <f>O115*H115</f>
        <v>0</v>
      </c>
      <c r="Q115" s="225">
        <v>0</v>
      </c>
      <c r="R115" s="225">
        <f>Q115*H115</f>
        <v>0</v>
      </c>
      <c r="S115" s="225">
        <v>0</v>
      </c>
      <c r="T115" s="226">
        <f>S115*H115</f>
        <v>0</v>
      </c>
      <c r="AR115" s="23" t="s">
        <v>533</v>
      </c>
      <c r="AT115" s="23" t="s">
        <v>128</v>
      </c>
      <c r="AU115" s="23" t="s">
        <v>82</v>
      </c>
      <c r="AY115" s="23" t="s">
        <v>127</v>
      </c>
      <c r="BE115" s="222">
        <f>IF(N115="základní",J115,0)</f>
        <v>0</v>
      </c>
      <c r="BF115" s="222">
        <f>IF(N115="snížená",J115,0)</f>
        <v>0</v>
      </c>
      <c r="BG115" s="222">
        <f>IF(N115="zákl. přenesená",J115,0)</f>
        <v>0</v>
      </c>
      <c r="BH115" s="222">
        <f>IF(N115="sníž. přenesená",J115,0)</f>
        <v>0</v>
      </c>
      <c r="BI115" s="222">
        <f>IF(N115="nulová",J115,0)</f>
        <v>0</v>
      </c>
      <c r="BJ115" s="23" t="s">
        <v>82</v>
      </c>
      <c r="BK115" s="222">
        <f>ROUND(I115*H115,2)</f>
        <v>0</v>
      </c>
      <c r="BL115" s="23" t="s">
        <v>533</v>
      </c>
      <c r="BM115" s="23" t="s">
        <v>428</v>
      </c>
    </row>
    <row r="116" s="1" customFormat="1" ht="6.96" customHeight="1">
      <c r="B116" s="66"/>
      <c r="C116" s="67"/>
      <c r="D116" s="67"/>
      <c r="E116" s="67"/>
      <c r="F116" s="67"/>
      <c r="G116" s="67"/>
      <c r="H116" s="67"/>
      <c r="I116" s="165"/>
      <c r="J116" s="67"/>
      <c r="K116" s="67"/>
      <c r="L116" s="71"/>
    </row>
  </sheetData>
  <sheetProtection sheet="1" autoFilter="0" formatColumns="0" formatRows="0" objects="1" scenarios="1" spinCount="100000" saltValue="SNzqDwmM7KJW9mYBJr/gAoGdhlFmRWGmAYYxFFU/R9uRyzEuRRqTyL/J8QhUlcuPtG2aKh/Jrs25Opuvw26LNA==" hashValue="5X3HItTxVKfALOJ/btw9VU9jw3yS7xQvXc7OSuLFXJRDLPWy3H1Wvc89p2kFt/PGUPQWkD5w0A6Uk1S7R1ce5A==" algorithmName="SHA-512" password="CC35"/>
  <autoFilter ref="C79:K115"/>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97</v>
      </c>
      <c r="G1" s="138" t="s">
        <v>98</v>
      </c>
      <c r="H1" s="138"/>
      <c r="I1" s="139"/>
      <c r="J1" s="138" t="s">
        <v>99</v>
      </c>
      <c r="K1" s="137" t="s">
        <v>100</v>
      </c>
      <c r="L1" s="138" t="s">
        <v>101</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96</v>
      </c>
    </row>
    <row r="3" ht="6.96" customHeight="1">
      <c r="B3" s="24"/>
      <c r="C3" s="25"/>
      <c r="D3" s="25"/>
      <c r="E3" s="25"/>
      <c r="F3" s="25"/>
      <c r="G3" s="25"/>
      <c r="H3" s="25"/>
      <c r="I3" s="140"/>
      <c r="J3" s="25"/>
      <c r="K3" s="26"/>
      <c r="AT3" s="23" t="s">
        <v>84</v>
      </c>
    </row>
    <row r="4" ht="36.96" customHeight="1">
      <c r="B4" s="27"/>
      <c r="C4" s="28"/>
      <c r="D4" s="29" t="s">
        <v>102</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ČZA v Humpolci, střední škola - oprava plynové přípojky na DM Fugnerova</v>
      </c>
      <c r="F7" s="39"/>
      <c r="G7" s="39"/>
      <c r="H7" s="39"/>
      <c r="I7" s="141"/>
      <c r="J7" s="28"/>
      <c r="K7" s="30"/>
    </row>
    <row r="8" s="1" customFormat="1">
      <c r="B8" s="45"/>
      <c r="C8" s="46"/>
      <c r="D8" s="39" t="s">
        <v>103</v>
      </c>
      <c r="E8" s="46"/>
      <c r="F8" s="46"/>
      <c r="G8" s="46"/>
      <c r="H8" s="46"/>
      <c r="I8" s="143"/>
      <c r="J8" s="46"/>
      <c r="K8" s="50"/>
    </row>
    <row r="9" s="1" customFormat="1" ht="36.96" customHeight="1">
      <c r="B9" s="45"/>
      <c r="C9" s="46"/>
      <c r="D9" s="46"/>
      <c r="E9" s="144" t="s">
        <v>546</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21</v>
      </c>
      <c r="E11" s="46"/>
      <c r="F11" s="34" t="s">
        <v>22</v>
      </c>
      <c r="G11" s="46"/>
      <c r="H11" s="46"/>
      <c r="I11" s="145" t="s">
        <v>23</v>
      </c>
      <c r="J11" s="34" t="s">
        <v>22</v>
      </c>
      <c r="K11" s="50"/>
    </row>
    <row r="12" s="1" customFormat="1" ht="14.4" customHeight="1">
      <c r="B12" s="45"/>
      <c r="C12" s="46"/>
      <c r="D12" s="39" t="s">
        <v>24</v>
      </c>
      <c r="E12" s="46"/>
      <c r="F12" s="34" t="s">
        <v>25</v>
      </c>
      <c r="G12" s="46"/>
      <c r="H12" s="46"/>
      <c r="I12" s="145" t="s">
        <v>26</v>
      </c>
      <c r="J12" s="146" t="str">
        <f>'Rekapitulace stavby'!AN8</f>
        <v>24. 4. 2018</v>
      </c>
      <c r="K12" s="50"/>
    </row>
    <row r="13" s="1" customFormat="1" ht="10.8" customHeight="1">
      <c r="B13" s="45"/>
      <c r="C13" s="46"/>
      <c r="D13" s="46"/>
      <c r="E13" s="46"/>
      <c r="F13" s="46"/>
      <c r="G13" s="46"/>
      <c r="H13" s="46"/>
      <c r="I13" s="143"/>
      <c r="J13" s="46"/>
      <c r="K13" s="50"/>
    </row>
    <row r="14" s="1" customFormat="1" ht="14.4" customHeight="1">
      <c r="B14" s="45"/>
      <c r="C14" s="46"/>
      <c r="D14" s="39" t="s">
        <v>28</v>
      </c>
      <c r="E14" s="46"/>
      <c r="F14" s="46"/>
      <c r="G14" s="46"/>
      <c r="H14" s="46"/>
      <c r="I14" s="145" t="s">
        <v>29</v>
      </c>
      <c r="J14" s="34" t="s">
        <v>30</v>
      </c>
      <c r="K14" s="50"/>
    </row>
    <row r="15" s="1" customFormat="1" ht="18" customHeight="1">
      <c r="B15" s="45"/>
      <c r="C15" s="46"/>
      <c r="D15" s="46"/>
      <c r="E15" s="34" t="s">
        <v>31</v>
      </c>
      <c r="F15" s="46"/>
      <c r="G15" s="46"/>
      <c r="H15" s="46"/>
      <c r="I15" s="145" t="s">
        <v>32</v>
      </c>
      <c r="J15" s="34" t="s">
        <v>33</v>
      </c>
      <c r="K15" s="50"/>
    </row>
    <row r="16" s="1" customFormat="1" ht="6.96" customHeight="1">
      <c r="B16" s="45"/>
      <c r="C16" s="46"/>
      <c r="D16" s="46"/>
      <c r="E16" s="46"/>
      <c r="F16" s="46"/>
      <c r="G16" s="46"/>
      <c r="H16" s="46"/>
      <c r="I16" s="143"/>
      <c r="J16" s="46"/>
      <c r="K16" s="50"/>
    </row>
    <row r="17" s="1" customFormat="1" ht="14.4" customHeight="1">
      <c r="B17" s="45"/>
      <c r="C17" s="46"/>
      <c r="D17" s="39" t="s">
        <v>34</v>
      </c>
      <c r="E17" s="46"/>
      <c r="F17" s="46"/>
      <c r="G17" s="46"/>
      <c r="H17" s="46"/>
      <c r="I17" s="145" t="s">
        <v>29</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32</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36</v>
      </c>
      <c r="E20" s="46"/>
      <c r="F20" s="46"/>
      <c r="G20" s="46"/>
      <c r="H20" s="46"/>
      <c r="I20" s="145" t="s">
        <v>29</v>
      </c>
      <c r="J20" s="34" t="s">
        <v>22</v>
      </c>
      <c r="K20" s="50"/>
    </row>
    <row r="21" s="1" customFormat="1" ht="18" customHeight="1">
      <c r="B21" s="45"/>
      <c r="C21" s="46"/>
      <c r="D21" s="46"/>
      <c r="E21" s="34" t="s">
        <v>37</v>
      </c>
      <c r="F21" s="46"/>
      <c r="G21" s="46"/>
      <c r="H21" s="46"/>
      <c r="I21" s="145" t="s">
        <v>32</v>
      </c>
      <c r="J21" s="34" t="s">
        <v>22</v>
      </c>
      <c r="K21" s="50"/>
    </row>
    <row r="22" s="1" customFormat="1" ht="6.96" customHeight="1">
      <c r="B22" s="45"/>
      <c r="C22" s="46"/>
      <c r="D22" s="46"/>
      <c r="E22" s="46"/>
      <c r="F22" s="46"/>
      <c r="G22" s="46"/>
      <c r="H22" s="46"/>
      <c r="I22" s="143"/>
      <c r="J22" s="46"/>
      <c r="K22" s="50"/>
    </row>
    <row r="23" s="1" customFormat="1" ht="14.4" customHeight="1">
      <c r="B23" s="45"/>
      <c r="C23" s="46"/>
      <c r="D23" s="39" t="s">
        <v>39</v>
      </c>
      <c r="E23" s="46"/>
      <c r="F23" s="46"/>
      <c r="G23" s="46"/>
      <c r="H23" s="46"/>
      <c r="I23" s="143"/>
      <c r="J23" s="46"/>
      <c r="K23" s="50"/>
    </row>
    <row r="24" s="6" customFormat="1" ht="16.5" customHeight="1">
      <c r="B24" s="147"/>
      <c r="C24" s="148"/>
      <c r="D24" s="148"/>
      <c r="E24" s="43" t="s">
        <v>22</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40</v>
      </c>
      <c r="E27" s="46"/>
      <c r="F27" s="46"/>
      <c r="G27" s="46"/>
      <c r="H27" s="46"/>
      <c r="I27" s="143"/>
      <c r="J27" s="154">
        <f>ROUND(J89,2)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42</v>
      </c>
      <c r="G29" s="46"/>
      <c r="H29" s="46"/>
      <c r="I29" s="155" t="s">
        <v>41</v>
      </c>
      <c r="J29" s="51" t="s">
        <v>43</v>
      </c>
      <c r="K29" s="50"/>
    </row>
    <row r="30" s="1" customFormat="1" ht="14.4" customHeight="1">
      <c r="B30" s="45"/>
      <c r="C30" s="46"/>
      <c r="D30" s="54" t="s">
        <v>44</v>
      </c>
      <c r="E30" s="54" t="s">
        <v>45</v>
      </c>
      <c r="F30" s="156">
        <f>ROUND(SUM(BE89:BE210), 2)</f>
        <v>0</v>
      </c>
      <c r="G30" s="46"/>
      <c r="H30" s="46"/>
      <c r="I30" s="157">
        <v>0.20999999999999999</v>
      </c>
      <c r="J30" s="156">
        <f>ROUND(ROUND((SUM(BE89:BE210)), 2)*I30, 2)</f>
        <v>0</v>
      </c>
      <c r="K30" s="50"/>
    </row>
    <row r="31" s="1" customFormat="1" ht="14.4" customHeight="1">
      <c r="B31" s="45"/>
      <c r="C31" s="46"/>
      <c r="D31" s="46"/>
      <c r="E31" s="54" t="s">
        <v>46</v>
      </c>
      <c r="F31" s="156">
        <f>ROUND(SUM(BF89:BF210), 2)</f>
        <v>0</v>
      </c>
      <c r="G31" s="46"/>
      <c r="H31" s="46"/>
      <c r="I31" s="157">
        <v>0.14999999999999999</v>
      </c>
      <c r="J31" s="156">
        <f>ROUND(ROUND((SUM(BF89:BF210)), 2)*I31, 2)</f>
        <v>0</v>
      </c>
      <c r="K31" s="50"/>
    </row>
    <row r="32" hidden="1" s="1" customFormat="1" ht="14.4" customHeight="1">
      <c r="B32" s="45"/>
      <c r="C32" s="46"/>
      <c r="D32" s="46"/>
      <c r="E32" s="54" t="s">
        <v>47</v>
      </c>
      <c r="F32" s="156">
        <f>ROUND(SUM(BG89:BG210), 2)</f>
        <v>0</v>
      </c>
      <c r="G32" s="46"/>
      <c r="H32" s="46"/>
      <c r="I32" s="157">
        <v>0.20999999999999999</v>
      </c>
      <c r="J32" s="156">
        <v>0</v>
      </c>
      <c r="K32" s="50"/>
    </row>
    <row r="33" hidden="1" s="1" customFormat="1" ht="14.4" customHeight="1">
      <c r="B33" s="45"/>
      <c r="C33" s="46"/>
      <c r="D33" s="46"/>
      <c r="E33" s="54" t="s">
        <v>48</v>
      </c>
      <c r="F33" s="156">
        <f>ROUND(SUM(BH89:BH210), 2)</f>
        <v>0</v>
      </c>
      <c r="G33" s="46"/>
      <c r="H33" s="46"/>
      <c r="I33" s="157">
        <v>0.14999999999999999</v>
      </c>
      <c r="J33" s="156">
        <v>0</v>
      </c>
      <c r="K33" s="50"/>
    </row>
    <row r="34" hidden="1" s="1" customFormat="1" ht="14.4" customHeight="1">
      <c r="B34" s="45"/>
      <c r="C34" s="46"/>
      <c r="D34" s="46"/>
      <c r="E34" s="54" t="s">
        <v>49</v>
      </c>
      <c r="F34" s="156">
        <f>ROUND(SUM(BI89:BI210),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50</v>
      </c>
      <c r="E36" s="97"/>
      <c r="F36" s="97"/>
      <c r="G36" s="160" t="s">
        <v>51</v>
      </c>
      <c r="H36" s="161" t="s">
        <v>52</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105</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ČZA v Humpolci, střední škola - oprava plynové přípojky na DM Fugnerova</v>
      </c>
      <c r="F45" s="39"/>
      <c r="G45" s="39"/>
      <c r="H45" s="39"/>
      <c r="I45" s="143"/>
      <c r="J45" s="46"/>
      <c r="K45" s="50"/>
    </row>
    <row r="46" s="1" customFormat="1" ht="14.4" customHeight="1">
      <c r="B46" s="45"/>
      <c r="C46" s="39" t="s">
        <v>103</v>
      </c>
      <c r="D46" s="46"/>
      <c r="E46" s="46"/>
      <c r="F46" s="46"/>
      <c r="G46" s="46"/>
      <c r="H46" s="46"/>
      <c r="I46" s="143"/>
      <c r="J46" s="46"/>
      <c r="K46" s="50"/>
    </row>
    <row r="47" s="1" customFormat="1" ht="17.25" customHeight="1">
      <c r="B47" s="45"/>
      <c r="C47" s="46"/>
      <c r="D47" s="46"/>
      <c r="E47" s="144" t="str">
        <f>E9</f>
        <v>03 - S.O. 01.3 - Pilíř</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24</v>
      </c>
      <c r="D49" s="46"/>
      <c r="E49" s="46"/>
      <c r="F49" s="34" t="str">
        <f>F12</f>
        <v>Humpolec</v>
      </c>
      <c r="G49" s="46"/>
      <c r="H49" s="46"/>
      <c r="I49" s="145" t="s">
        <v>26</v>
      </c>
      <c r="J49" s="146" t="str">
        <f>IF(J12="","",J12)</f>
        <v>24. 4. 2018</v>
      </c>
      <c r="K49" s="50"/>
    </row>
    <row r="50" s="1" customFormat="1" ht="6.96" customHeight="1">
      <c r="B50" s="45"/>
      <c r="C50" s="46"/>
      <c r="D50" s="46"/>
      <c r="E50" s="46"/>
      <c r="F50" s="46"/>
      <c r="G50" s="46"/>
      <c r="H50" s="46"/>
      <c r="I50" s="143"/>
      <c r="J50" s="46"/>
      <c r="K50" s="50"/>
    </row>
    <row r="51" s="1" customFormat="1">
      <c r="B51" s="45"/>
      <c r="C51" s="39" t="s">
        <v>28</v>
      </c>
      <c r="D51" s="46"/>
      <c r="E51" s="46"/>
      <c r="F51" s="34" t="str">
        <f>E15</f>
        <v>Kraj Vysočina</v>
      </c>
      <c r="G51" s="46"/>
      <c r="H51" s="46"/>
      <c r="I51" s="145" t="s">
        <v>36</v>
      </c>
      <c r="J51" s="43" t="str">
        <f>E21</f>
        <v>ing.Aleš Janoušek</v>
      </c>
      <c r="K51" s="50"/>
    </row>
    <row r="52" s="1" customFormat="1" ht="14.4" customHeight="1">
      <c r="B52" s="45"/>
      <c r="C52" s="39" t="s">
        <v>34</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106</v>
      </c>
      <c r="D54" s="158"/>
      <c r="E54" s="158"/>
      <c r="F54" s="158"/>
      <c r="G54" s="158"/>
      <c r="H54" s="158"/>
      <c r="I54" s="172"/>
      <c r="J54" s="173" t="s">
        <v>107</v>
      </c>
      <c r="K54" s="174"/>
    </row>
    <row r="55" s="1" customFormat="1" ht="10.32" customHeight="1">
      <c r="B55" s="45"/>
      <c r="C55" s="46"/>
      <c r="D55" s="46"/>
      <c r="E55" s="46"/>
      <c r="F55" s="46"/>
      <c r="G55" s="46"/>
      <c r="H55" s="46"/>
      <c r="I55" s="143"/>
      <c r="J55" s="46"/>
      <c r="K55" s="50"/>
    </row>
    <row r="56" s="1" customFormat="1" ht="29.28" customHeight="1">
      <c r="B56" s="45"/>
      <c r="C56" s="175" t="s">
        <v>108</v>
      </c>
      <c r="D56" s="46"/>
      <c r="E56" s="46"/>
      <c r="F56" s="46"/>
      <c r="G56" s="46"/>
      <c r="H56" s="46"/>
      <c r="I56" s="143"/>
      <c r="J56" s="154">
        <f>J89</f>
        <v>0</v>
      </c>
      <c r="K56" s="50"/>
      <c r="AU56" s="23" t="s">
        <v>109</v>
      </c>
    </row>
    <row r="57" s="7" customFormat="1" ht="24.96" customHeight="1">
      <c r="B57" s="176"/>
      <c r="C57" s="177"/>
      <c r="D57" s="178" t="s">
        <v>157</v>
      </c>
      <c r="E57" s="179"/>
      <c r="F57" s="179"/>
      <c r="G57" s="179"/>
      <c r="H57" s="179"/>
      <c r="I57" s="180"/>
      <c r="J57" s="181">
        <f>J90</f>
        <v>0</v>
      </c>
      <c r="K57" s="182"/>
    </row>
    <row r="58" s="10" customFormat="1" ht="19.92" customHeight="1">
      <c r="B58" s="227"/>
      <c r="C58" s="228"/>
      <c r="D58" s="229" t="s">
        <v>158</v>
      </c>
      <c r="E58" s="230"/>
      <c r="F58" s="230"/>
      <c r="G58" s="230"/>
      <c r="H58" s="230"/>
      <c r="I58" s="231"/>
      <c r="J58" s="232">
        <f>J91</f>
        <v>0</v>
      </c>
      <c r="K58" s="233"/>
    </row>
    <row r="59" s="10" customFormat="1" ht="19.92" customHeight="1">
      <c r="B59" s="227"/>
      <c r="C59" s="228"/>
      <c r="D59" s="229" t="s">
        <v>547</v>
      </c>
      <c r="E59" s="230"/>
      <c r="F59" s="230"/>
      <c r="G59" s="230"/>
      <c r="H59" s="230"/>
      <c r="I59" s="231"/>
      <c r="J59" s="232">
        <f>J98</f>
        <v>0</v>
      </c>
      <c r="K59" s="233"/>
    </row>
    <row r="60" s="10" customFormat="1" ht="19.92" customHeight="1">
      <c r="B60" s="227"/>
      <c r="C60" s="228"/>
      <c r="D60" s="229" t="s">
        <v>159</v>
      </c>
      <c r="E60" s="230"/>
      <c r="F60" s="230"/>
      <c r="G60" s="230"/>
      <c r="H60" s="230"/>
      <c r="I60" s="231"/>
      <c r="J60" s="232">
        <f>J104</f>
        <v>0</v>
      </c>
      <c r="K60" s="233"/>
    </row>
    <row r="61" s="10" customFormat="1" ht="19.92" customHeight="1">
      <c r="B61" s="227"/>
      <c r="C61" s="228"/>
      <c r="D61" s="229" t="s">
        <v>548</v>
      </c>
      <c r="E61" s="230"/>
      <c r="F61" s="230"/>
      <c r="G61" s="230"/>
      <c r="H61" s="230"/>
      <c r="I61" s="231"/>
      <c r="J61" s="232">
        <f>J120</f>
        <v>0</v>
      </c>
      <c r="K61" s="233"/>
    </row>
    <row r="62" s="10" customFormat="1" ht="19.92" customHeight="1">
      <c r="B62" s="227"/>
      <c r="C62" s="228"/>
      <c r="D62" s="229" t="s">
        <v>161</v>
      </c>
      <c r="E62" s="230"/>
      <c r="F62" s="230"/>
      <c r="G62" s="230"/>
      <c r="H62" s="230"/>
      <c r="I62" s="231"/>
      <c r="J62" s="232">
        <f>J158</f>
        <v>0</v>
      </c>
      <c r="K62" s="233"/>
    </row>
    <row r="63" s="10" customFormat="1" ht="19.92" customHeight="1">
      <c r="B63" s="227"/>
      <c r="C63" s="228"/>
      <c r="D63" s="229" t="s">
        <v>162</v>
      </c>
      <c r="E63" s="230"/>
      <c r="F63" s="230"/>
      <c r="G63" s="230"/>
      <c r="H63" s="230"/>
      <c r="I63" s="231"/>
      <c r="J63" s="232">
        <f>J168</f>
        <v>0</v>
      </c>
      <c r="K63" s="233"/>
    </row>
    <row r="64" s="10" customFormat="1" ht="19.92" customHeight="1">
      <c r="B64" s="227"/>
      <c r="C64" s="228"/>
      <c r="D64" s="229" t="s">
        <v>163</v>
      </c>
      <c r="E64" s="230"/>
      <c r="F64" s="230"/>
      <c r="G64" s="230"/>
      <c r="H64" s="230"/>
      <c r="I64" s="231"/>
      <c r="J64" s="232">
        <f>J177</f>
        <v>0</v>
      </c>
      <c r="K64" s="233"/>
    </row>
    <row r="65" s="7" customFormat="1" ht="24.96" customHeight="1">
      <c r="B65" s="176"/>
      <c r="C65" s="177"/>
      <c r="D65" s="178" t="s">
        <v>468</v>
      </c>
      <c r="E65" s="179"/>
      <c r="F65" s="179"/>
      <c r="G65" s="179"/>
      <c r="H65" s="179"/>
      <c r="I65" s="180"/>
      <c r="J65" s="181">
        <f>J180</f>
        <v>0</v>
      </c>
      <c r="K65" s="182"/>
    </row>
    <row r="66" s="10" customFormat="1" ht="19.92" customHeight="1">
      <c r="B66" s="227"/>
      <c r="C66" s="228"/>
      <c r="D66" s="229" t="s">
        <v>549</v>
      </c>
      <c r="E66" s="230"/>
      <c r="F66" s="230"/>
      <c r="G66" s="230"/>
      <c r="H66" s="230"/>
      <c r="I66" s="231"/>
      <c r="J66" s="232">
        <f>J181</f>
        <v>0</v>
      </c>
      <c r="K66" s="233"/>
    </row>
    <row r="67" s="10" customFormat="1" ht="19.92" customHeight="1">
      <c r="B67" s="227"/>
      <c r="C67" s="228"/>
      <c r="D67" s="229" t="s">
        <v>469</v>
      </c>
      <c r="E67" s="230"/>
      <c r="F67" s="230"/>
      <c r="G67" s="230"/>
      <c r="H67" s="230"/>
      <c r="I67" s="231"/>
      <c r="J67" s="232">
        <f>J193</f>
        <v>0</v>
      </c>
      <c r="K67" s="233"/>
    </row>
    <row r="68" s="10" customFormat="1" ht="19.92" customHeight="1">
      <c r="B68" s="227"/>
      <c r="C68" s="228"/>
      <c r="D68" s="229" t="s">
        <v>550</v>
      </c>
      <c r="E68" s="230"/>
      <c r="F68" s="230"/>
      <c r="G68" s="230"/>
      <c r="H68" s="230"/>
      <c r="I68" s="231"/>
      <c r="J68" s="232">
        <f>J197</f>
        <v>0</v>
      </c>
      <c r="K68" s="233"/>
    </row>
    <row r="69" s="10" customFormat="1" ht="19.92" customHeight="1">
      <c r="B69" s="227"/>
      <c r="C69" s="228"/>
      <c r="D69" s="229" t="s">
        <v>470</v>
      </c>
      <c r="E69" s="230"/>
      <c r="F69" s="230"/>
      <c r="G69" s="230"/>
      <c r="H69" s="230"/>
      <c r="I69" s="231"/>
      <c r="J69" s="232">
        <f>J203</f>
        <v>0</v>
      </c>
      <c r="K69" s="233"/>
    </row>
    <row r="70" s="1" customFormat="1" ht="21.84" customHeight="1">
      <c r="B70" s="45"/>
      <c r="C70" s="46"/>
      <c r="D70" s="46"/>
      <c r="E70" s="46"/>
      <c r="F70" s="46"/>
      <c r="G70" s="46"/>
      <c r="H70" s="46"/>
      <c r="I70" s="143"/>
      <c r="J70" s="46"/>
      <c r="K70" s="50"/>
    </row>
    <row r="71" s="1" customFormat="1" ht="6.96" customHeight="1">
      <c r="B71" s="66"/>
      <c r="C71" s="67"/>
      <c r="D71" s="67"/>
      <c r="E71" s="67"/>
      <c r="F71" s="67"/>
      <c r="G71" s="67"/>
      <c r="H71" s="67"/>
      <c r="I71" s="165"/>
      <c r="J71" s="67"/>
      <c r="K71" s="68"/>
    </row>
    <row r="75" s="1" customFormat="1" ht="6.96" customHeight="1">
      <c r="B75" s="69"/>
      <c r="C75" s="70"/>
      <c r="D75" s="70"/>
      <c r="E75" s="70"/>
      <c r="F75" s="70"/>
      <c r="G75" s="70"/>
      <c r="H75" s="70"/>
      <c r="I75" s="168"/>
      <c r="J75" s="70"/>
      <c r="K75" s="70"/>
      <c r="L75" s="71"/>
    </row>
    <row r="76" s="1" customFormat="1" ht="36.96" customHeight="1">
      <c r="B76" s="45"/>
      <c r="C76" s="72" t="s">
        <v>111</v>
      </c>
      <c r="D76" s="73"/>
      <c r="E76" s="73"/>
      <c r="F76" s="73"/>
      <c r="G76" s="73"/>
      <c r="H76" s="73"/>
      <c r="I76" s="183"/>
      <c r="J76" s="73"/>
      <c r="K76" s="73"/>
      <c r="L76" s="71"/>
    </row>
    <row r="77" s="1" customFormat="1" ht="6.96" customHeight="1">
      <c r="B77" s="45"/>
      <c r="C77" s="73"/>
      <c r="D77" s="73"/>
      <c r="E77" s="73"/>
      <c r="F77" s="73"/>
      <c r="G77" s="73"/>
      <c r="H77" s="73"/>
      <c r="I77" s="183"/>
      <c r="J77" s="73"/>
      <c r="K77" s="73"/>
      <c r="L77" s="71"/>
    </row>
    <row r="78" s="1" customFormat="1" ht="14.4" customHeight="1">
      <c r="B78" s="45"/>
      <c r="C78" s="75" t="s">
        <v>18</v>
      </c>
      <c r="D78" s="73"/>
      <c r="E78" s="73"/>
      <c r="F78" s="73"/>
      <c r="G78" s="73"/>
      <c r="H78" s="73"/>
      <c r="I78" s="183"/>
      <c r="J78" s="73"/>
      <c r="K78" s="73"/>
      <c r="L78" s="71"/>
    </row>
    <row r="79" s="1" customFormat="1" ht="16.5" customHeight="1">
      <c r="B79" s="45"/>
      <c r="C79" s="73"/>
      <c r="D79" s="73"/>
      <c r="E79" s="184" t="str">
        <f>E7</f>
        <v>ČZA v Humpolci, střední škola - oprava plynové přípojky na DM Fugnerova</v>
      </c>
      <c r="F79" s="75"/>
      <c r="G79" s="75"/>
      <c r="H79" s="75"/>
      <c r="I79" s="183"/>
      <c r="J79" s="73"/>
      <c r="K79" s="73"/>
      <c r="L79" s="71"/>
    </row>
    <row r="80" s="1" customFormat="1" ht="14.4" customHeight="1">
      <c r="B80" s="45"/>
      <c r="C80" s="75" t="s">
        <v>103</v>
      </c>
      <c r="D80" s="73"/>
      <c r="E80" s="73"/>
      <c r="F80" s="73"/>
      <c r="G80" s="73"/>
      <c r="H80" s="73"/>
      <c r="I80" s="183"/>
      <c r="J80" s="73"/>
      <c r="K80" s="73"/>
      <c r="L80" s="71"/>
    </row>
    <row r="81" s="1" customFormat="1" ht="17.25" customHeight="1">
      <c r="B81" s="45"/>
      <c r="C81" s="73"/>
      <c r="D81" s="73"/>
      <c r="E81" s="81" t="str">
        <f>E9</f>
        <v>03 - S.O. 01.3 - Pilíř</v>
      </c>
      <c r="F81" s="73"/>
      <c r="G81" s="73"/>
      <c r="H81" s="73"/>
      <c r="I81" s="183"/>
      <c r="J81" s="73"/>
      <c r="K81" s="73"/>
      <c r="L81" s="71"/>
    </row>
    <row r="82" s="1" customFormat="1" ht="6.96" customHeight="1">
      <c r="B82" s="45"/>
      <c r="C82" s="73"/>
      <c r="D82" s="73"/>
      <c r="E82" s="73"/>
      <c r="F82" s="73"/>
      <c r="G82" s="73"/>
      <c r="H82" s="73"/>
      <c r="I82" s="183"/>
      <c r="J82" s="73"/>
      <c r="K82" s="73"/>
      <c r="L82" s="71"/>
    </row>
    <row r="83" s="1" customFormat="1" ht="18" customHeight="1">
      <c r="B83" s="45"/>
      <c r="C83" s="75" t="s">
        <v>24</v>
      </c>
      <c r="D83" s="73"/>
      <c r="E83" s="73"/>
      <c r="F83" s="185" t="str">
        <f>F12</f>
        <v>Humpolec</v>
      </c>
      <c r="G83" s="73"/>
      <c r="H83" s="73"/>
      <c r="I83" s="186" t="s">
        <v>26</v>
      </c>
      <c r="J83" s="84" t="str">
        <f>IF(J12="","",J12)</f>
        <v>24. 4. 2018</v>
      </c>
      <c r="K83" s="73"/>
      <c r="L83" s="71"/>
    </row>
    <row r="84" s="1" customFormat="1" ht="6.96" customHeight="1">
      <c r="B84" s="45"/>
      <c r="C84" s="73"/>
      <c r="D84" s="73"/>
      <c r="E84" s="73"/>
      <c r="F84" s="73"/>
      <c r="G84" s="73"/>
      <c r="H84" s="73"/>
      <c r="I84" s="183"/>
      <c r="J84" s="73"/>
      <c r="K84" s="73"/>
      <c r="L84" s="71"/>
    </row>
    <row r="85" s="1" customFormat="1">
      <c r="B85" s="45"/>
      <c r="C85" s="75" t="s">
        <v>28</v>
      </c>
      <c r="D85" s="73"/>
      <c r="E85" s="73"/>
      <c r="F85" s="185" t="str">
        <f>E15</f>
        <v>Kraj Vysočina</v>
      </c>
      <c r="G85" s="73"/>
      <c r="H85" s="73"/>
      <c r="I85" s="186" t="s">
        <v>36</v>
      </c>
      <c r="J85" s="185" t="str">
        <f>E21</f>
        <v>ing.Aleš Janoušek</v>
      </c>
      <c r="K85" s="73"/>
      <c r="L85" s="71"/>
    </row>
    <row r="86" s="1" customFormat="1" ht="14.4" customHeight="1">
      <c r="B86" s="45"/>
      <c r="C86" s="75" t="s">
        <v>34</v>
      </c>
      <c r="D86" s="73"/>
      <c r="E86" s="73"/>
      <c r="F86" s="185" t="str">
        <f>IF(E18="","",E18)</f>
        <v/>
      </c>
      <c r="G86" s="73"/>
      <c r="H86" s="73"/>
      <c r="I86" s="183"/>
      <c r="J86" s="73"/>
      <c r="K86" s="73"/>
      <c r="L86" s="71"/>
    </row>
    <row r="87" s="1" customFormat="1" ht="10.32" customHeight="1">
      <c r="B87" s="45"/>
      <c r="C87" s="73"/>
      <c r="D87" s="73"/>
      <c r="E87" s="73"/>
      <c r="F87" s="73"/>
      <c r="G87" s="73"/>
      <c r="H87" s="73"/>
      <c r="I87" s="183"/>
      <c r="J87" s="73"/>
      <c r="K87" s="73"/>
      <c r="L87" s="71"/>
    </row>
    <row r="88" s="8" customFormat="1" ht="29.28" customHeight="1">
      <c r="B88" s="187"/>
      <c r="C88" s="188" t="s">
        <v>112</v>
      </c>
      <c r="D88" s="189" t="s">
        <v>59</v>
      </c>
      <c r="E88" s="189" t="s">
        <v>55</v>
      </c>
      <c r="F88" s="189" t="s">
        <v>113</v>
      </c>
      <c r="G88" s="189" t="s">
        <v>114</v>
      </c>
      <c r="H88" s="189" t="s">
        <v>115</v>
      </c>
      <c r="I88" s="190" t="s">
        <v>116</v>
      </c>
      <c r="J88" s="189" t="s">
        <v>107</v>
      </c>
      <c r="K88" s="191" t="s">
        <v>117</v>
      </c>
      <c r="L88" s="192"/>
      <c r="M88" s="101" t="s">
        <v>118</v>
      </c>
      <c r="N88" s="102" t="s">
        <v>44</v>
      </c>
      <c r="O88" s="102" t="s">
        <v>119</v>
      </c>
      <c r="P88" s="102" t="s">
        <v>120</v>
      </c>
      <c r="Q88" s="102" t="s">
        <v>121</v>
      </c>
      <c r="R88" s="102" t="s">
        <v>122</v>
      </c>
      <c r="S88" s="102" t="s">
        <v>123</v>
      </c>
      <c r="T88" s="103" t="s">
        <v>124</v>
      </c>
    </row>
    <row r="89" s="1" customFormat="1" ht="29.28" customHeight="1">
      <c r="B89" s="45"/>
      <c r="C89" s="107" t="s">
        <v>108</v>
      </c>
      <c r="D89" s="73"/>
      <c r="E89" s="73"/>
      <c r="F89" s="73"/>
      <c r="G89" s="73"/>
      <c r="H89" s="73"/>
      <c r="I89" s="183"/>
      <c r="J89" s="193">
        <f>BK89</f>
        <v>0</v>
      </c>
      <c r="K89" s="73"/>
      <c r="L89" s="71"/>
      <c r="M89" s="104"/>
      <c r="N89" s="105"/>
      <c r="O89" s="105"/>
      <c r="P89" s="194">
        <f>P90+P180</f>
        <v>0</v>
      </c>
      <c r="Q89" s="105"/>
      <c r="R89" s="194">
        <f>R90+R180</f>
        <v>8.1642142299999989</v>
      </c>
      <c r="S89" s="105"/>
      <c r="T89" s="195">
        <f>T90+T180</f>
        <v>3.4295399999999998</v>
      </c>
      <c r="AT89" s="23" t="s">
        <v>73</v>
      </c>
      <c r="AU89" s="23" t="s">
        <v>109</v>
      </c>
      <c r="BK89" s="196">
        <f>BK90+BK180</f>
        <v>0</v>
      </c>
    </row>
    <row r="90" s="9" customFormat="1" ht="37.44" customHeight="1">
      <c r="B90" s="197"/>
      <c r="C90" s="198"/>
      <c r="D90" s="199" t="s">
        <v>73</v>
      </c>
      <c r="E90" s="200" t="s">
        <v>164</v>
      </c>
      <c r="F90" s="200" t="s">
        <v>165</v>
      </c>
      <c r="G90" s="198"/>
      <c r="H90" s="198"/>
      <c r="I90" s="201"/>
      <c r="J90" s="202">
        <f>BK90</f>
        <v>0</v>
      </c>
      <c r="K90" s="198"/>
      <c r="L90" s="203"/>
      <c r="M90" s="204"/>
      <c r="N90" s="205"/>
      <c r="O90" s="205"/>
      <c r="P90" s="206">
        <f>P91+P98+P104+P120+P158+P168+P177</f>
        <v>0</v>
      </c>
      <c r="Q90" s="205"/>
      <c r="R90" s="206">
        <f>R91+R98+R104+R120+R158+R168+R177</f>
        <v>8.1178231299999997</v>
      </c>
      <c r="S90" s="205"/>
      <c r="T90" s="207">
        <f>T91+T98+T104+T120+T158+T168+T177</f>
        <v>3.4295399999999998</v>
      </c>
      <c r="AR90" s="208" t="s">
        <v>82</v>
      </c>
      <c r="AT90" s="209" t="s">
        <v>73</v>
      </c>
      <c r="AU90" s="209" t="s">
        <v>74</v>
      </c>
      <c r="AY90" s="208" t="s">
        <v>127</v>
      </c>
      <c r="BK90" s="210">
        <f>BK91+BK98+BK104+BK120+BK158+BK168+BK177</f>
        <v>0</v>
      </c>
    </row>
    <row r="91" s="9" customFormat="1" ht="19.92" customHeight="1">
      <c r="B91" s="197"/>
      <c r="C91" s="198"/>
      <c r="D91" s="199" t="s">
        <v>73</v>
      </c>
      <c r="E91" s="234" t="s">
        <v>82</v>
      </c>
      <c r="F91" s="234" t="s">
        <v>166</v>
      </c>
      <c r="G91" s="198"/>
      <c r="H91" s="198"/>
      <c r="I91" s="201"/>
      <c r="J91" s="235">
        <f>BK91</f>
        <v>0</v>
      </c>
      <c r="K91" s="198"/>
      <c r="L91" s="203"/>
      <c r="M91" s="204"/>
      <c r="N91" s="205"/>
      <c r="O91" s="205"/>
      <c r="P91" s="206">
        <f>SUM(P92:P97)</f>
        <v>0</v>
      </c>
      <c r="Q91" s="205"/>
      <c r="R91" s="206">
        <f>SUM(R92:R97)</f>
        <v>3.456</v>
      </c>
      <c r="S91" s="205"/>
      <c r="T91" s="207">
        <f>SUM(T92:T97)</f>
        <v>0</v>
      </c>
      <c r="AR91" s="208" t="s">
        <v>82</v>
      </c>
      <c r="AT91" s="209" t="s">
        <v>73</v>
      </c>
      <c r="AU91" s="209" t="s">
        <v>82</v>
      </c>
      <c r="AY91" s="208" t="s">
        <v>127</v>
      </c>
      <c r="BK91" s="210">
        <f>SUM(BK92:BK97)</f>
        <v>0</v>
      </c>
    </row>
    <row r="92" s="1" customFormat="1" ht="38.25" customHeight="1">
      <c r="B92" s="45"/>
      <c r="C92" s="211" t="s">
        <v>82</v>
      </c>
      <c r="D92" s="211" t="s">
        <v>128</v>
      </c>
      <c r="E92" s="212" t="s">
        <v>551</v>
      </c>
      <c r="F92" s="213" t="s">
        <v>552</v>
      </c>
      <c r="G92" s="214" t="s">
        <v>192</v>
      </c>
      <c r="H92" s="215">
        <v>1.728</v>
      </c>
      <c r="I92" s="216"/>
      <c r="J92" s="217">
        <f>ROUND(I92*H92,2)</f>
        <v>0</v>
      </c>
      <c r="K92" s="213" t="s">
        <v>170</v>
      </c>
      <c r="L92" s="71"/>
      <c r="M92" s="218" t="s">
        <v>22</v>
      </c>
      <c r="N92" s="219" t="s">
        <v>45</v>
      </c>
      <c r="O92" s="46"/>
      <c r="P92" s="220">
        <f>O92*H92</f>
        <v>0</v>
      </c>
      <c r="Q92" s="220">
        <v>0</v>
      </c>
      <c r="R92" s="220">
        <f>Q92*H92</f>
        <v>0</v>
      </c>
      <c r="S92" s="220">
        <v>0</v>
      </c>
      <c r="T92" s="221">
        <f>S92*H92</f>
        <v>0</v>
      </c>
      <c r="AR92" s="23" t="s">
        <v>141</v>
      </c>
      <c r="AT92" s="23" t="s">
        <v>128</v>
      </c>
      <c r="AU92" s="23" t="s">
        <v>84</v>
      </c>
      <c r="AY92" s="23" t="s">
        <v>127</v>
      </c>
      <c r="BE92" s="222">
        <f>IF(N92="základní",J92,0)</f>
        <v>0</v>
      </c>
      <c r="BF92" s="222">
        <f>IF(N92="snížená",J92,0)</f>
        <v>0</v>
      </c>
      <c r="BG92" s="222">
        <f>IF(N92="zákl. přenesená",J92,0)</f>
        <v>0</v>
      </c>
      <c r="BH92" s="222">
        <f>IF(N92="sníž. přenesená",J92,0)</f>
        <v>0</v>
      </c>
      <c r="BI92" s="222">
        <f>IF(N92="nulová",J92,0)</f>
        <v>0</v>
      </c>
      <c r="BJ92" s="23" t="s">
        <v>82</v>
      </c>
      <c r="BK92" s="222">
        <f>ROUND(I92*H92,2)</f>
        <v>0</v>
      </c>
      <c r="BL92" s="23" t="s">
        <v>141</v>
      </c>
      <c r="BM92" s="23" t="s">
        <v>553</v>
      </c>
    </row>
    <row r="93" s="1" customFormat="1">
      <c r="B93" s="45"/>
      <c r="C93" s="73"/>
      <c r="D93" s="236" t="s">
        <v>172</v>
      </c>
      <c r="E93" s="73"/>
      <c r="F93" s="237" t="s">
        <v>554</v>
      </c>
      <c r="G93" s="73"/>
      <c r="H93" s="73"/>
      <c r="I93" s="183"/>
      <c r="J93" s="73"/>
      <c r="K93" s="73"/>
      <c r="L93" s="71"/>
      <c r="M93" s="238"/>
      <c r="N93" s="46"/>
      <c r="O93" s="46"/>
      <c r="P93" s="46"/>
      <c r="Q93" s="46"/>
      <c r="R93" s="46"/>
      <c r="S93" s="46"/>
      <c r="T93" s="94"/>
      <c r="AT93" s="23" t="s">
        <v>172</v>
      </c>
      <c r="AU93" s="23" t="s">
        <v>84</v>
      </c>
    </row>
    <row r="94" s="12" customFormat="1">
      <c r="B94" s="249"/>
      <c r="C94" s="250"/>
      <c r="D94" s="236" t="s">
        <v>174</v>
      </c>
      <c r="E94" s="251" t="s">
        <v>22</v>
      </c>
      <c r="F94" s="252" t="s">
        <v>555</v>
      </c>
      <c r="G94" s="250"/>
      <c r="H94" s="253">
        <v>1.728</v>
      </c>
      <c r="I94" s="254"/>
      <c r="J94" s="250"/>
      <c r="K94" s="250"/>
      <c r="L94" s="255"/>
      <c r="M94" s="256"/>
      <c r="N94" s="257"/>
      <c r="O94" s="257"/>
      <c r="P94" s="257"/>
      <c r="Q94" s="257"/>
      <c r="R94" s="257"/>
      <c r="S94" s="257"/>
      <c r="T94" s="258"/>
      <c r="AT94" s="259" t="s">
        <v>174</v>
      </c>
      <c r="AU94" s="259" t="s">
        <v>84</v>
      </c>
      <c r="AV94" s="12" t="s">
        <v>84</v>
      </c>
      <c r="AW94" s="12" t="s">
        <v>38</v>
      </c>
      <c r="AX94" s="12" t="s">
        <v>74</v>
      </c>
      <c r="AY94" s="259" t="s">
        <v>127</v>
      </c>
    </row>
    <row r="95" s="13" customFormat="1">
      <c r="B95" s="260"/>
      <c r="C95" s="261"/>
      <c r="D95" s="236" t="s">
        <v>174</v>
      </c>
      <c r="E95" s="262" t="s">
        <v>22</v>
      </c>
      <c r="F95" s="263" t="s">
        <v>179</v>
      </c>
      <c r="G95" s="261"/>
      <c r="H95" s="264">
        <v>1.728</v>
      </c>
      <c r="I95" s="265"/>
      <c r="J95" s="261"/>
      <c r="K95" s="261"/>
      <c r="L95" s="266"/>
      <c r="M95" s="267"/>
      <c r="N95" s="268"/>
      <c r="O95" s="268"/>
      <c r="P95" s="268"/>
      <c r="Q95" s="268"/>
      <c r="R95" s="268"/>
      <c r="S95" s="268"/>
      <c r="T95" s="269"/>
      <c r="AT95" s="270" t="s">
        <v>174</v>
      </c>
      <c r="AU95" s="270" t="s">
        <v>84</v>
      </c>
      <c r="AV95" s="13" t="s">
        <v>141</v>
      </c>
      <c r="AW95" s="13" t="s">
        <v>38</v>
      </c>
      <c r="AX95" s="13" t="s">
        <v>82</v>
      </c>
      <c r="AY95" s="270" t="s">
        <v>127</v>
      </c>
    </row>
    <row r="96" s="1" customFormat="1" ht="16.5" customHeight="1">
      <c r="B96" s="45"/>
      <c r="C96" s="271" t="s">
        <v>84</v>
      </c>
      <c r="D96" s="271" t="s">
        <v>251</v>
      </c>
      <c r="E96" s="272" t="s">
        <v>556</v>
      </c>
      <c r="F96" s="273" t="s">
        <v>557</v>
      </c>
      <c r="G96" s="274" t="s">
        <v>226</v>
      </c>
      <c r="H96" s="275">
        <v>3.456</v>
      </c>
      <c r="I96" s="276"/>
      <c r="J96" s="277">
        <f>ROUND(I96*H96,2)</f>
        <v>0</v>
      </c>
      <c r="K96" s="273" t="s">
        <v>170</v>
      </c>
      <c r="L96" s="278"/>
      <c r="M96" s="279" t="s">
        <v>22</v>
      </c>
      <c r="N96" s="280" t="s">
        <v>45</v>
      </c>
      <c r="O96" s="46"/>
      <c r="P96" s="220">
        <f>O96*H96</f>
        <v>0</v>
      </c>
      <c r="Q96" s="220">
        <v>1</v>
      </c>
      <c r="R96" s="220">
        <f>Q96*H96</f>
        <v>3.456</v>
      </c>
      <c r="S96" s="220">
        <v>0</v>
      </c>
      <c r="T96" s="221">
        <f>S96*H96</f>
        <v>0</v>
      </c>
      <c r="AR96" s="23" t="s">
        <v>218</v>
      </c>
      <c r="AT96" s="23" t="s">
        <v>251</v>
      </c>
      <c r="AU96" s="23" t="s">
        <v>84</v>
      </c>
      <c r="AY96" s="23" t="s">
        <v>127</v>
      </c>
      <c r="BE96" s="222">
        <f>IF(N96="základní",J96,0)</f>
        <v>0</v>
      </c>
      <c r="BF96" s="222">
        <f>IF(N96="snížená",J96,0)</f>
        <v>0</v>
      </c>
      <c r="BG96" s="222">
        <f>IF(N96="zákl. přenesená",J96,0)</f>
        <v>0</v>
      </c>
      <c r="BH96" s="222">
        <f>IF(N96="sníž. přenesená",J96,0)</f>
        <v>0</v>
      </c>
      <c r="BI96" s="222">
        <f>IF(N96="nulová",J96,0)</f>
        <v>0</v>
      </c>
      <c r="BJ96" s="23" t="s">
        <v>82</v>
      </c>
      <c r="BK96" s="222">
        <f>ROUND(I96*H96,2)</f>
        <v>0</v>
      </c>
      <c r="BL96" s="23" t="s">
        <v>141</v>
      </c>
      <c r="BM96" s="23" t="s">
        <v>558</v>
      </c>
    </row>
    <row r="97" s="12" customFormat="1">
      <c r="B97" s="249"/>
      <c r="C97" s="250"/>
      <c r="D97" s="236" t="s">
        <v>174</v>
      </c>
      <c r="E97" s="250"/>
      <c r="F97" s="252" t="s">
        <v>559</v>
      </c>
      <c r="G97" s="250"/>
      <c r="H97" s="253">
        <v>3.456</v>
      </c>
      <c r="I97" s="254"/>
      <c r="J97" s="250"/>
      <c r="K97" s="250"/>
      <c r="L97" s="255"/>
      <c r="M97" s="256"/>
      <c r="N97" s="257"/>
      <c r="O97" s="257"/>
      <c r="P97" s="257"/>
      <c r="Q97" s="257"/>
      <c r="R97" s="257"/>
      <c r="S97" s="257"/>
      <c r="T97" s="258"/>
      <c r="AT97" s="259" t="s">
        <v>174</v>
      </c>
      <c r="AU97" s="259" t="s">
        <v>84</v>
      </c>
      <c r="AV97" s="12" t="s">
        <v>84</v>
      </c>
      <c r="AW97" s="12" t="s">
        <v>6</v>
      </c>
      <c r="AX97" s="12" t="s">
        <v>82</v>
      </c>
      <c r="AY97" s="259" t="s">
        <v>127</v>
      </c>
    </row>
    <row r="98" s="9" customFormat="1" ht="29.88" customHeight="1">
      <c r="B98" s="197"/>
      <c r="C98" s="198"/>
      <c r="D98" s="199" t="s">
        <v>73</v>
      </c>
      <c r="E98" s="234" t="s">
        <v>137</v>
      </c>
      <c r="F98" s="234" t="s">
        <v>560</v>
      </c>
      <c r="G98" s="198"/>
      <c r="H98" s="198"/>
      <c r="I98" s="201"/>
      <c r="J98" s="235">
        <f>BK98</f>
        <v>0</v>
      </c>
      <c r="K98" s="198"/>
      <c r="L98" s="203"/>
      <c r="M98" s="204"/>
      <c r="N98" s="205"/>
      <c r="O98" s="205"/>
      <c r="P98" s="206">
        <f>SUM(P99:P103)</f>
        <v>0</v>
      </c>
      <c r="Q98" s="205"/>
      <c r="R98" s="206">
        <f>SUM(R99:R103)</f>
        <v>1.7928599999999999</v>
      </c>
      <c r="S98" s="205"/>
      <c r="T98" s="207">
        <f>SUM(T99:T103)</f>
        <v>0</v>
      </c>
      <c r="AR98" s="208" t="s">
        <v>82</v>
      </c>
      <c r="AT98" s="209" t="s">
        <v>73</v>
      </c>
      <c r="AU98" s="209" t="s">
        <v>82</v>
      </c>
      <c r="AY98" s="208" t="s">
        <v>127</v>
      </c>
      <c r="BK98" s="210">
        <f>SUM(BK99:BK103)</f>
        <v>0</v>
      </c>
    </row>
    <row r="99" s="1" customFormat="1" ht="25.5" customHeight="1">
      <c r="B99" s="45"/>
      <c r="C99" s="211" t="s">
        <v>137</v>
      </c>
      <c r="D99" s="211" t="s">
        <v>128</v>
      </c>
      <c r="E99" s="212" t="s">
        <v>561</v>
      </c>
      <c r="F99" s="213" t="s">
        <v>562</v>
      </c>
      <c r="G99" s="214" t="s">
        <v>192</v>
      </c>
      <c r="H99" s="215">
        <v>1</v>
      </c>
      <c r="I99" s="216"/>
      <c r="J99" s="217">
        <f>ROUND(I99*H99,2)</f>
        <v>0</v>
      </c>
      <c r="K99" s="213" t="s">
        <v>170</v>
      </c>
      <c r="L99" s="71"/>
      <c r="M99" s="218" t="s">
        <v>22</v>
      </c>
      <c r="N99" s="219" t="s">
        <v>45</v>
      </c>
      <c r="O99" s="46"/>
      <c r="P99" s="220">
        <f>O99*H99</f>
        <v>0</v>
      </c>
      <c r="Q99" s="220">
        <v>1.6285000000000001</v>
      </c>
      <c r="R99" s="220">
        <f>Q99*H99</f>
        <v>1.6285000000000001</v>
      </c>
      <c r="S99" s="220">
        <v>0</v>
      </c>
      <c r="T99" s="221">
        <f>S99*H99</f>
        <v>0</v>
      </c>
      <c r="AR99" s="23" t="s">
        <v>141</v>
      </c>
      <c r="AT99" s="23" t="s">
        <v>128</v>
      </c>
      <c r="AU99" s="23" t="s">
        <v>84</v>
      </c>
      <c r="AY99" s="23" t="s">
        <v>127</v>
      </c>
      <c r="BE99" s="222">
        <f>IF(N99="základní",J99,0)</f>
        <v>0</v>
      </c>
      <c r="BF99" s="222">
        <f>IF(N99="snížená",J99,0)</f>
        <v>0</v>
      </c>
      <c r="BG99" s="222">
        <f>IF(N99="zákl. přenesená",J99,0)</f>
        <v>0</v>
      </c>
      <c r="BH99" s="222">
        <f>IF(N99="sníž. přenesená",J99,0)</f>
        <v>0</v>
      </c>
      <c r="BI99" s="222">
        <f>IF(N99="nulová",J99,0)</f>
        <v>0</v>
      </c>
      <c r="BJ99" s="23" t="s">
        <v>82</v>
      </c>
      <c r="BK99" s="222">
        <f>ROUND(I99*H99,2)</f>
        <v>0</v>
      </c>
      <c r="BL99" s="23" t="s">
        <v>141</v>
      </c>
      <c r="BM99" s="23" t="s">
        <v>563</v>
      </c>
    </row>
    <row r="100" s="1" customFormat="1">
      <c r="B100" s="45"/>
      <c r="C100" s="73"/>
      <c r="D100" s="236" t="s">
        <v>172</v>
      </c>
      <c r="E100" s="73"/>
      <c r="F100" s="237" t="s">
        <v>564</v>
      </c>
      <c r="G100" s="73"/>
      <c r="H100" s="73"/>
      <c r="I100" s="183"/>
      <c r="J100" s="73"/>
      <c r="K100" s="73"/>
      <c r="L100" s="71"/>
      <c r="M100" s="238"/>
      <c r="N100" s="46"/>
      <c r="O100" s="46"/>
      <c r="P100" s="46"/>
      <c r="Q100" s="46"/>
      <c r="R100" s="46"/>
      <c r="S100" s="46"/>
      <c r="T100" s="94"/>
      <c r="AT100" s="23" t="s">
        <v>172</v>
      </c>
      <c r="AU100" s="23" t="s">
        <v>84</v>
      </c>
    </row>
    <row r="101" s="1" customFormat="1" ht="25.5" customHeight="1">
      <c r="B101" s="45"/>
      <c r="C101" s="211" t="s">
        <v>141</v>
      </c>
      <c r="D101" s="211" t="s">
        <v>128</v>
      </c>
      <c r="E101" s="212" t="s">
        <v>565</v>
      </c>
      <c r="F101" s="213" t="s">
        <v>566</v>
      </c>
      <c r="G101" s="214" t="s">
        <v>356</v>
      </c>
      <c r="H101" s="215">
        <v>2</v>
      </c>
      <c r="I101" s="216"/>
      <c r="J101" s="217">
        <f>ROUND(I101*H101,2)</f>
        <v>0</v>
      </c>
      <c r="K101" s="213" t="s">
        <v>170</v>
      </c>
      <c r="L101" s="71"/>
      <c r="M101" s="218" t="s">
        <v>22</v>
      </c>
      <c r="N101" s="219" t="s">
        <v>45</v>
      </c>
      <c r="O101" s="46"/>
      <c r="P101" s="220">
        <f>O101*H101</f>
        <v>0</v>
      </c>
      <c r="Q101" s="220">
        <v>0.0091800000000000007</v>
      </c>
      <c r="R101" s="220">
        <f>Q101*H101</f>
        <v>0.018360000000000001</v>
      </c>
      <c r="S101" s="220">
        <v>0</v>
      </c>
      <c r="T101" s="221">
        <f>S101*H101</f>
        <v>0</v>
      </c>
      <c r="AR101" s="23" t="s">
        <v>141</v>
      </c>
      <c r="AT101" s="23" t="s">
        <v>128</v>
      </c>
      <c r="AU101" s="23" t="s">
        <v>84</v>
      </c>
      <c r="AY101" s="23" t="s">
        <v>127</v>
      </c>
      <c r="BE101" s="222">
        <f>IF(N101="základní",J101,0)</f>
        <v>0</v>
      </c>
      <c r="BF101" s="222">
        <f>IF(N101="snížená",J101,0)</f>
        <v>0</v>
      </c>
      <c r="BG101" s="222">
        <f>IF(N101="zákl. přenesená",J101,0)</f>
        <v>0</v>
      </c>
      <c r="BH101" s="222">
        <f>IF(N101="sníž. přenesená",J101,0)</f>
        <v>0</v>
      </c>
      <c r="BI101" s="222">
        <f>IF(N101="nulová",J101,0)</f>
        <v>0</v>
      </c>
      <c r="BJ101" s="23" t="s">
        <v>82</v>
      </c>
      <c r="BK101" s="222">
        <f>ROUND(I101*H101,2)</f>
        <v>0</v>
      </c>
      <c r="BL101" s="23" t="s">
        <v>141</v>
      </c>
      <c r="BM101" s="23" t="s">
        <v>567</v>
      </c>
    </row>
    <row r="102" s="1" customFormat="1">
      <c r="B102" s="45"/>
      <c r="C102" s="73"/>
      <c r="D102" s="236" t="s">
        <v>172</v>
      </c>
      <c r="E102" s="73"/>
      <c r="F102" s="237" t="s">
        <v>568</v>
      </c>
      <c r="G102" s="73"/>
      <c r="H102" s="73"/>
      <c r="I102" s="183"/>
      <c r="J102" s="73"/>
      <c r="K102" s="73"/>
      <c r="L102" s="71"/>
      <c r="M102" s="238"/>
      <c r="N102" s="46"/>
      <c r="O102" s="46"/>
      <c r="P102" s="46"/>
      <c r="Q102" s="46"/>
      <c r="R102" s="46"/>
      <c r="S102" s="46"/>
      <c r="T102" s="94"/>
      <c r="AT102" s="23" t="s">
        <v>172</v>
      </c>
      <c r="AU102" s="23" t="s">
        <v>84</v>
      </c>
    </row>
    <row r="103" s="1" customFormat="1" ht="16.5" customHeight="1">
      <c r="B103" s="45"/>
      <c r="C103" s="271" t="s">
        <v>126</v>
      </c>
      <c r="D103" s="271" t="s">
        <v>251</v>
      </c>
      <c r="E103" s="272" t="s">
        <v>569</v>
      </c>
      <c r="F103" s="273" t="s">
        <v>570</v>
      </c>
      <c r="G103" s="274" t="s">
        <v>356</v>
      </c>
      <c r="H103" s="275">
        <v>2</v>
      </c>
      <c r="I103" s="276"/>
      <c r="J103" s="277">
        <f>ROUND(I103*H103,2)</f>
        <v>0</v>
      </c>
      <c r="K103" s="273" t="s">
        <v>170</v>
      </c>
      <c r="L103" s="278"/>
      <c r="M103" s="279" t="s">
        <v>22</v>
      </c>
      <c r="N103" s="280" t="s">
        <v>45</v>
      </c>
      <c r="O103" s="46"/>
      <c r="P103" s="220">
        <f>O103*H103</f>
        <v>0</v>
      </c>
      <c r="Q103" s="220">
        <v>0.072999999999999995</v>
      </c>
      <c r="R103" s="220">
        <f>Q103*H103</f>
        <v>0.14599999999999999</v>
      </c>
      <c r="S103" s="220">
        <v>0</v>
      </c>
      <c r="T103" s="221">
        <f>S103*H103</f>
        <v>0</v>
      </c>
      <c r="AR103" s="23" t="s">
        <v>218</v>
      </c>
      <c r="AT103" s="23" t="s">
        <v>251</v>
      </c>
      <c r="AU103" s="23" t="s">
        <v>84</v>
      </c>
      <c r="AY103" s="23" t="s">
        <v>127</v>
      </c>
      <c r="BE103" s="222">
        <f>IF(N103="základní",J103,0)</f>
        <v>0</v>
      </c>
      <c r="BF103" s="222">
        <f>IF(N103="snížená",J103,0)</f>
        <v>0</v>
      </c>
      <c r="BG103" s="222">
        <f>IF(N103="zákl. přenesená",J103,0)</f>
        <v>0</v>
      </c>
      <c r="BH103" s="222">
        <f>IF(N103="sníž. přenesená",J103,0)</f>
        <v>0</v>
      </c>
      <c r="BI103" s="222">
        <f>IF(N103="nulová",J103,0)</f>
        <v>0</v>
      </c>
      <c r="BJ103" s="23" t="s">
        <v>82</v>
      </c>
      <c r="BK103" s="222">
        <f>ROUND(I103*H103,2)</f>
        <v>0</v>
      </c>
      <c r="BL103" s="23" t="s">
        <v>141</v>
      </c>
      <c r="BM103" s="23" t="s">
        <v>571</v>
      </c>
    </row>
    <row r="104" s="9" customFormat="1" ht="29.88" customHeight="1">
      <c r="B104" s="197"/>
      <c r="C104" s="198"/>
      <c r="D104" s="199" t="s">
        <v>73</v>
      </c>
      <c r="E104" s="234" t="s">
        <v>141</v>
      </c>
      <c r="F104" s="234" t="s">
        <v>257</v>
      </c>
      <c r="G104" s="198"/>
      <c r="H104" s="198"/>
      <c r="I104" s="201"/>
      <c r="J104" s="235">
        <f>BK104</f>
        <v>0</v>
      </c>
      <c r="K104" s="198"/>
      <c r="L104" s="203"/>
      <c r="M104" s="204"/>
      <c r="N104" s="205"/>
      <c r="O104" s="205"/>
      <c r="P104" s="206">
        <f>SUM(P105:P119)</f>
        <v>0</v>
      </c>
      <c r="Q104" s="205"/>
      <c r="R104" s="206">
        <f>SUM(R105:R119)</f>
        <v>1.0537383300000001</v>
      </c>
      <c r="S104" s="205"/>
      <c r="T104" s="207">
        <f>SUM(T105:T119)</f>
        <v>0</v>
      </c>
      <c r="AR104" s="208" t="s">
        <v>82</v>
      </c>
      <c r="AT104" s="209" t="s">
        <v>73</v>
      </c>
      <c r="AU104" s="209" t="s">
        <v>82</v>
      </c>
      <c r="AY104" s="208" t="s">
        <v>127</v>
      </c>
      <c r="BK104" s="210">
        <f>SUM(BK105:BK119)</f>
        <v>0</v>
      </c>
    </row>
    <row r="105" s="1" customFormat="1" ht="38.25" customHeight="1">
      <c r="B105" s="45"/>
      <c r="C105" s="211" t="s">
        <v>148</v>
      </c>
      <c r="D105" s="211" t="s">
        <v>128</v>
      </c>
      <c r="E105" s="212" t="s">
        <v>572</v>
      </c>
      <c r="F105" s="213" t="s">
        <v>573</v>
      </c>
      <c r="G105" s="214" t="s">
        <v>356</v>
      </c>
      <c r="H105" s="215">
        <v>6</v>
      </c>
      <c r="I105" s="216"/>
      <c r="J105" s="217">
        <f>ROUND(I105*H105,2)</f>
        <v>0</v>
      </c>
      <c r="K105" s="213" t="s">
        <v>170</v>
      </c>
      <c r="L105" s="71"/>
      <c r="M105" s="218" t="s">
        <v>22</v>
      </c>
      <c r="N105" s="219" t="s">
        <v>45</v>
      </c>
      <c r="O105" s="46"/>
      <c r="P105" s="220">
        <f>O105*H105</f>
        <v>0</v>
      </c>
      <c r="Q105" s="220">
        <v>0.0045900000000000003</v>
      </c>
      <c r="R105" s="220">
        <f>Q105*H105</f>
        <v>0.027540000000000002</v>
      </c>
      <c r="S105" s="220">
        <v>0</v>
      </c>
      <c r="T105" s="221">
        <f>S105*H105</f>
        <v>0</v>
      </c>
      <c r="AR105" s="23" t="s">
        <v>141</v>
      </c>
      <c r="AT105" s="23" t="s">
        <v>128</v>
      </c>
      <c r="AU105" s="23" t="s">
        <v>84</v>
      </c>
      <c r="AY105" s="23" t="s">
        <v>127</v>
      </c>
      <c r="BE105" s="222">
        <f>IF(N105="základní",J105,0)</f>
        <v>0</v>
      </c>
      <c r="BF105" s="222">
        <f>IF(N105="snížená",J105,0)</f>
        <v>0</v>
      </c>
      <c r="BG105" s="222">
        <f>IF(N105="zákl. přenesená",J105,0)</f>
        <v>0</v>
      </c>
      <c r="BH105" s="222">
        <f>IF(N105="sníž. přenesená",J105,0)</f>
        <v>0</v>
      </c>
      <c r="BI105" s="222">
        <f>IF(N105="nulová",J105,0)</f>
        <v>0</v>
      </c>
      <c r="BJ105" s="23" t="s">
        <v>82</v>
      </c>
      <c r="BK105" s="222">
        <f>ROUND(I105*H105,2)</f>
        <v>0</v>
      </c>
      <c r="BL105" s="23" t="s">
        <v>141</v>
      </c>
      <c r="BM105" s="23" t="s">
        <v>574</v>
      </c>
    </row>
    <row r="106" s="1" customFormat="1">
      <c r="B106" s="45"/>
      <c r="C106" s="73"/>
      <c r="D106" s="236" t="s">
        <v>172</v>
      </c>
      <c r="E106" s="73"/>
      <c r="F106" s="237" t="s">
        <v>575</v>
      </c>
      <c r="G106" s="73"/>
      <c r="H106" s="73"/>
      <c r="I106" s="183"/>
      <c r="J106" s="73"/>
      <c r="K106" s="73"/>
      <c r="L106" s="71"/>
      <c r="M106" s="238"/>
      <c r="N106" s="46"/>
      <c r="O106" s="46"/>
      <c r="P106" s="46"/>
      <c r="Q106" s="46"/>
      <c r="R106" s="46"/>
      <c r="S106" s="46"/>
      <c r="T106" s="94"/>
      <c r="AT106" s="23" t="s">
        <v>172</v>
      </c>
      <c r="AU106" s="23" t="s">
        <v>84</v>
      </c>
    </row>
    <row r="107" s="1" customFormat="1" ht="16.5" customHeight="1">
      <c r="B107" s="45"/>
      <c r="C107" s="271" t="s">
        <v>152</v>
      </c>
      <c r="D107" s="271" t="s">
        <v>251</v>
      </c>
      <c r="E107" s="272" t="s">
        <v>576</v>
      </c>
      <c r="F107" s="273" t="s">
        <v>577</v>
      </c>
      <c r="G107" s="274" t="s">
        <v>356</v>
      </c>
      <c r="H107" s="275">
        <v>6</v>
      </c>
      <c r="I107" s="276"/>
      <c r="J107" s="277">
        <f>ROUND(I107*H107,2)</f>
        <v>0</v>
      </c>
      <c r="K107" s="273" t="s">
        <v>170</v>
      </c>
      <c r="L107" s="278"/>
      <c r="M107" s="279" t="s">
        <v>22</v>
      </c>
      <c r="N107" s="280" t="s">
        <v>45</v>
      </c>
      <c r="O107" s="46"/>
      <c r="P107" s="220">
        <f>O107*H107</f>
        <v>0</v>
      </c>
      <c r="Q107" s="220">
        <v>0.097000000000000003</v>
      </c>
      <c r="R107" s="220">
        <f>Q107*H107</f>
        <v>0.58200000000000007</v>
      </c>
      <c r="S107" s="220">
        <v>0</v>
      </c>
      <c r="T107" s="221">
        <f>S107*H107</f>
        <v>0</v>
      </c>
      <c r="AR107" s="23" t="s">
        <v>218</v>
      </c>
      <c r="AT107" s="23" t="s">
        <v>251</v>
      </c>
      <c r="AU107" s="23" t="s">
        <v>84</v>
      </c>
      <c r="AY107" s="23" t="s">
        <v>127</v>
      </c>
      <c r="BE107" s="222">
        <f>IF(N107="základní",J107,0)</f>
        <v>0</v>
      </c>
      <c r="BF107" s="222">
        <f>IF(N107="snížená",J107,0)</f>
        <v>0</v>
      </c>
      <c r="BG107" s="222">
        <f>IF(N107="zákl. přenesená",J107,0)</f>
        <v>0</v>
      </c>
      <c r="BH107" s="222">
        <f>IF(N107="sníž. přenesená",J107,0)</f>
        <v>0</v>
      </c>
      <c r="BI107" s="222">
        <f>IF(N107="nulová",J107,0)</f>
        <v>0</v>
      </c>
      <c r="BJ107" s="23" t="s">
        <v>82</v>
      </c>
      <c r="BK107" s="222">
        <f>ROUND(I107*H107,2)</f>
        <v>0</v>
      </c>
      <c r="BL107" s="23" t="s">
        <v>141</v>
      </c>
      <c r="BM107" s="23" t="s">
        <v>578</v>
      </c>
    </row>
    <row r="108" s="1" customFormat="1" ht="16.5" customHeight="1">
      <c r="B108" s="45"/>
      <c r="C108" s="211" t="s">
        <v>218</v>
      </c>
      <c r="D108" s="211" t="s">
        <v>128</v>
      </c>
      <c r="E108" s="212" t="s">
        <v>579</v>
      </c>
      <c r="F108" s="213" t="s">
        <v>580</v>
      </c>
      <c r="G108" s="214" t="s">
        <v>192</v>
      </c>
      <c r="H108" s="215">
        <v>0.17000000000000001</v>
      </c>
      <c r="I108" s="216"/>
      <c r="J108" s="217">
        <f>ROUND(I108*H108,2)</f>
        <v>0</v>
      </c>
      <c r="K108" s="213" t="s">
        <v>170</v>
      </c>
      <c r="L108" s="71"/>
      <c r="M108" s="218" t="s">
        <v>22</v>
      </c>
      <c r="N108" s="219" t="s">
        <v>45</v>
      </c>
      <c r="O108" s="46"/>
      <c r="P108" s="220">
        <f>O108*H108</f>
        <v>0</v>
      </c>
      <c r="Q108" s="220">
        <v>2.4533999999999998</v>
      </c>
      <c r="R108" s="220">
        <f>Q108*H108</f>
        <v>0.417078</v>
      </c>
      <c r="S108" s="220">
        <v>0</v>
      </c>
      <c r="T108" s="221">
        <f>S108*H108</f>
        <v>0</v>
      </c>
      <c r="AR108" s="23" t="s">
        <v>141</v>
      </c>
      <c r="AT108" s="23" t="s">
        <v>128</v>
      </c>
      <c r="AU108" s="23" t="s">
        <v>84</v>
      </c>
      <c r="AY108" s="23" t="s">
        <v>127</v>
      </c>
      <c r="BE108" s="222">
        <f>IF(N108="základní",J108,0)</f>
        <v>0</v>
      </c>
      <c r="BF108" s="222">
        <f>IF(N108="snížená",J108,0)</f>
        <v>0</v>
      </c>
      <c r="BG108" s="222">
        <f>IF(N108="zákl. přenesená",J108,0)</f>
        <v>0</v>
      </c>
      <c r="BH108" s="222">
        <f>IF(N108="sníž. přenesená",J108,0)</f>
        <v>0</v>
      </c>
      <c r="BI108" s="222">
        <f>IF(N108="nulová",J108,0)</f>
        <v>0</v>
      </c>
      <c r="BJ108" s="23" t="s">
        <v>82</v>
      </c>
      <c r="BK108" s="222">
        <f>ROUND(I108*H108,2)</f>
        <v>0</v>
      </c>
      <c r="BL108" s="23" t="s">
        <v>141</v>
      </c>
      <c r="BM108" s="23" t="s">
        <v>581</v>
      </c>
    </row>
    <row r="109" s="12" customFormat="1">
      <c r="B109" s="249"/>
      <c r="C109" s="250"/>
      <c r="D109" s="236" t="s">
        <v>174</v>
      </c>
      <c r="E109" s="251" t="s">
        <v>22</v>
      </c>
      <c r="F109" s="252" t="s">
        <v>582</v>
      </c>
      <c r="G109" s="250"/>
      <c r="H109" s="253">
        <v>0.032000000000000001</v>
      </c>
      <c r="I109" s="254"/>
      <c r="J109" s="250"/>
      <c r="K109" s="250"/>
      <c r="L109" s="255"/>
      <c r="M109" s="256"/>
      <c r="N109" s="257"/>
      <c r="O109" s="257"/>
      <c r="P109" s="257"/>
      <c r="Q109" s="257"/>
      <c r="R109" s="257"/>
      <c r="S109" s="257"/>
      <c r="T109" s="258"/>
      <c r="AT109" s="259" t="s">
        <v>174</v>
      </c>
      <c r="AU109" s="259" t="s">
        <v>84</v>
      </c>
      <c r="AV109" s="12" t="s">
        <v>84</v>
      </c>
      <c r="AW109" s="12" t="s">
        <v>38</v>
      </c>
      <c r="AX109" s="12" t="s">
        <v>74</v>
      </c>
      <c r="AY109" s="259" t="s">
        <v>127</v>
      </c>
    </row>
    <row r="110" s="12" customFormat="1">
      <c r="B110" s="249"/>
      <c r="C110" s="250"/>
      <c r="D110" s="236" t="s">
        <v>174</v>
      </c>
      <c r="E110" s="251" t="s">
        <v>22</v>
      </c>
      <c r="F110" s="252" t="s">
        <v>583</v>
      </c>
      <c r="G110" s="250"/>
      <c r="H110" s="253">
        <v>0.13800000000000001</v>
      </c>
      <c r="I110" s="254"/>
      <c r="J110" s="250"/>
      <c r="K110" s="250"/>
      <c r="L110" s="255"/>
      <c r="M110" s="256"/>
      <c r="N110" s="257"/>
      <c r="O110" s="257"/>
      <c r="P110" s="257"/>
      <c r="Q110" s="257"/>
      <c r="R110" s="257"/>
      <c r="S110" s="257"/>
      <c r="T110" s="258"/>
      <c r="AT110" s="259" t="s">
        <v>174</v>
      </c>
      <c r="AU110" s="259" t="s">
        <v>84</v>
      </c>
      <c r="AV110" s="12" t="s">
        <v>84</v>
      </c>
      <c r="AW110" s="12" t="s">
        <v>38</v>
      </c>
      <c r="AX110" s="12" t="s">
        <v>74</v>
      </c>
      <c r="AY110" s="259" t="s">
        <v>127</v>
      </c>
    </row>
    <row r="111" s="13" customFormat="1">
      <c r="B111" s="260"/>
      <c r="C111" s="261"/>
      <c r="D111" s="236" t="s">
        <v>174</v>
      </c>
      <c r="E111" s="262" t="s">
        <v>22</v>
      </c>
      <c r="F111" s="263" t="s">
        <v>179</v>
      </c>
      <c r="G111" s="261"/>
      <c r="H111" s="264">
        <v>0.17000000000000001</v>
      </c>
      <c r="I111" s="265"/>
      <c r="J111" s="261"/>
      <c r="K111" s="261"/>
      <c r="L111" s="266"/>
      <c r="M111" s="267"/>
      <c r="N111" s="268"/>
      <c r="O111" s="268"/>
      <c r="P111" s="268"/>
      <c r="Q111" s="268"/>
      <c r="R111" s="268"/>
      <c r="S111" s="268"/>
      <c r="T111" s="269"/>
      <c r="AT111" s="270" t="s">
        <v>174</v>
      </c>
      <c r="AU111" s="270" t="s">
        <v>84</v>
      </c>
      <c r="AV111" s="13" t="s">
        <v>141</v>
      </c>
      <c r="AW111" s="13" t="s">
        <v>38</v>
      </c>
      <c r="AX111" s="13" t="s">
        <v>82</v>
      </c>
      <c r="AY111" s="270" t="s">
        <v>127</v>
      </c>
    </row>
    <row r="112" s="1" customFormat="1" ht="16.5" customHeight="1">
      <c r="B112" s="45"/>
      <c r="C112" s="211" t="s">
        <v>223</v>
      </c>
      <c r="D112" s="211" t="s">
        <v>128</v>
      </c>
      <c r="E112" s="212" t="s">
        <v>584</v>
      </c>
      <c r="F112" s="213" t="s">
        <v>585</v>
      </c>
      <c r="G112" s="214" t="s">
        <v>169</v>
      </c>
      <c r="H112" s="215">
        <v>1.575</v>
      </c>
      <c r="I112" s="216"/>
      <c r="J112" s="217">
        <f>ROUND(I112*H112,2)</f>
        <v>0</v>
      </c>
      <c r="K112" s="213" t="s">
        <v>170</v>
      </c>
      <c r="L112" s="71"/>
      <c r="M112" s="218" t="s">
        <v>22</v>
      </c>
      <c r="N112" s="219" t="s">
        <v>45</v>
      </c>
      <c r="O112" s="46"/>
      <c r="P112" s="220">
        <f>O112*H112</f>
        <v>0</v>
      </c>
      <c r="Q112" s="220">
        <v>0.0051900000000000002</v>
      </c>
      <c r="R112" s="220">
        <f>Q112*H112</f>
        <v>0.0081742499999999992</v>
      </c>
      <c r="S112" s="220">
        <v>0</v>
      </c>
      <c r="T112" s="221">
        <f>S112*H112</f>
        <v>0</v>
      </c>
      <c r="AR112" s="23" t="s">
        <v>141</v>
      </c>
      <c r="AT112" s="23" t="s">
        <v>128</v>
      </c>
      <c r="AU112" s="23" t="s">
        <v>84</v>
      </c>
      <c r="AY112" s="23" t="s">
        <v>127</v>
      </c>
      <c r="BE112" s="222">
        <f>IF(N112="základní",J112,0)</f>
        <v>0</v>
      </c>
      <c r="BF112" s="222">
        <f>IF(N112="snížená",J112,0)</f>
        <v>0</v>
      </c>
      <c r="BG112" s="222">
        <f>IF(N112="zákl. přenesená",J112,0)</f>
        <v>0</v>
      </c>
      <c r="BH112" s="222">
        <f>IF(N112="sníž. přenesená",J112,0)</f>
        <v>0</v>
      </c>
      <c r="BI112" s="222">
        <f>IF(N112="nulová",J112,0)</f>
        <v>0</v>
      </c>
      <c r="BJ112" s="23" t="s">
        <v>82</v>
      </c>
      <c r="BK112" s="222">
        <f>ROUND(I112*H112,2)</f>
        <v>0</v>
      </c>
      <c r="BL112" s="23" t="s">
        <v>141</v>
      </c>
      <c r="BM112" s="23" t="s">
        <v>586</v>
      </c>
    </row>
    <row r="113" s="12" customFormat="1">
      <c r="B113" s="249"/>
      <c r="C113" s="250"/>
      <c r="D113" s="236" t="s">
        <v>174</v>
      </c>
      <c r="E113" s="251" t="s">
        <v>22</v>
      </c>
      <c r="F113" s="252" t="s">
        <v>587</v>
      </c>
      <c r="G113" s="250"/>
      <c r="H113" s="253">
        <v>1.575</v>
      </c>
      <c r="I113" s="254"/>
      <c r="J113" s="250"/>
      <c r="K113" s="250"/>
      <c r="L113" s="255"/>
      <c r="M113" s="256"/>
      <c r="N113" s="257"/>
      <c r="O113" s="257"/>
      <c r="P113" s="257"/>
      <c r="Q113" s="257"/>
      <c r="R113" s="257"/>
      <c r="S113" s="257"/>
      <c r="T113" s="258"/>
      <c r="AT113" s="259" t="s">
        <v>174</v>
      </c>
      <c r="AU113" s="259" t="s">
        <v>84</v>
      </c>
      <c r="AV113" s="12" t="s">
        <v>84</v>
      </c>
      <c r="AW113" s="12" t="s">
        <v>38</v>
      </c>
      <c r="AX113" s="12" t="s">
        <v>74</v>
      </c>
      <c r="AY113" s="259" t="s">
        <v>127</v>
      </c>
    </row>
    <row r="114" s="13" customFormat="1">
      <c r="B114" s="260"/>
      <c r="C114" s="261"/>
      <c r="D114" s="236" t="s">
        <v>174</v>
      </c>
      <c r="E114" s="262" t="s">
        <v>22</v>
      </c>
      <c r="F114" s="263" t="s">
        <v>179</v>
      </c>
      <c r="G114" s="261"/>
      <c r="H114" s="264">
        <v>1.575</v>
      </c>
      <c r="I114" s="265"/>
      <c r="J114" s="261"/>
      <c r="K114" s="261"/>
      <c r="L114" s="266"/>
      <c r="M114" s="267"/>
      <c r="N114" s="268"/>
      <c r="O114" s="268"/>
      <c r="P114" s="268"/>
      <c r="Q114" s="268"/>
      <c r="R114" s="268"/>
      <c r="S114" s="268"/>
      <c r="T114" s="269"/>
      <c r="AT114" s="270" t="s">
        <v>174</v>
      </c>
      <c r="AU114" s="270" t="s">
        <v>84</v>
      </c>
      <c r="AV114" s="13" t="s">
        <v>141</v>
      </c>
      <c r="AW114" s="13" t="s">
        <v>38</v>
      </c>
      <c r="AX114" s="13" t="s">
        <v>82</v>
      </c>
      <c r="AY114" s="270" t="s">
        <v>127</v>
      </c>
    </row>
    <row r="115" s="1" customFormat="1" ht="16.5" customHeight="1">
      <c r="B115" s="45"/>
      <c r="C115" s="211" t="s">
        <v>229</v>
      </c>
      <c r="D115" s="211" t="s">
        <v>128</v>
      </c>
      <c r="E115" s="212" t="s">
        <v>588</v>
      </c>
      <c r="F115" s="213" t="s">
        <v>589</v>
      </c>
      <c r="G115" s="214" t="s">
        <v>169</v>
      </c>
      <c r="H115" s="215">
        <v>1.575</v>
      </c>
      <c r="I115" s="216"/>
      <c r="J115" s="217">
        <f>ROUND(I115*H115,2)</f>
        <v>0</v>
      </c>
      <c r="K115" s="213" t="s">
        <v>170</v>
      </c>
      <c r="L115" s="71"/>
      <c r="M115" s="218" t="s">
        <v>22</v>
      </c>
      <c r="N115" s="219" t="s">
        <v>45</v>
      </c>
      <c r="O115" s="46"/>
      <c r="P115" s="220">
        <f>O115*H115</f>
        <v>0</v>
      </c>
      <c r="Q115" s="220">
        <v>0</v>
      </c>
      <c r="R115" s="220">
        <f>Q115*H115</f>
        <v>0</v>
      </c>
      <c r="S115" s="220">
        <v>0</v>
      </c>
      <c r="T115" s="221">
        <f>S115*H115</f>
        <v>0</v>
      </c>
      <c r="AR115" s="23" t="s">
        <v>141</v>
      </c>
      <c r="AT115" s="23" t="s">
        <v>128</v>
      </c>
      <c r="AU115" s="23" t="s">
        <v>84</v>
      </c>
      <c r="AY115" s="23" t="s">
        <v>127</v>
      </c>
      <c r="BE115" s="222">
        <f>IF(N115="základní",J115,0)</f>
        <v>0</v>
      </c>
      <c r="BF115" s="222">
        <f>IF(N115="snížená",J115,0)</f>
        <v>0</v>
      </c>
      <c r="BG115" s="222">
        <f>IF(N115="zákl. přenesená",J115,0)</f>
        <v>0</v>
      </c>
      <c r="BH115" s="222">
        <f>IF(N115="sníž. přenesená",J115,0)</f>
        <v>0</v>
      </c>
      <c r="BI115" s="222">
        <f>IF(N115="nulová",J115,0)</f>
        <v>0</v>
      </c>
      <c r="BJ115" s="23" t="s">
        <v>82</v>
      </c>
      <c r="BK115" s="222">
        <f>ROUND(I115*H115,2)</f>
        <v>0</v>
      </c>
      <c r="BL115" s="23" t="s">
        <v>141</v>
      </c>
      <c r="BM115" s="23" t="s">
        <v>590</v>
      </c>
    </row>
    <row r="116" s="1" customFormat="1" ht="25.5" customHeight="1">
      <c r="B116" s="45"/>
      <c r="C116" s="211" t="s">
        <v>234</v>
      </c>
      <c r="D116" s="211" t="s">
        <v>128</v>
      </c>
      <c r="E116" s="212" t="s">
        <v>591</v>
      </c>
      <c r="F116" s="213" t="s">
        <v>592</v>
      </c>
      <c r="G116" s="214" t="s">
        <v>226</v>
      </c>
      <c r="H116" s="215">
        <v>0.017999999999999999</v>
      </c>
      <c r="I116" s="216"/>
      <c r="J116" s="217">
        <f>ROUND(I116*H116,2)</f>
        <v>0</v>
      </c>
      <c r="K116" s="213" t="s">
        <v>170</v>
      </c>
      <c r="L116" s="71"/>
      <c r="M116" s="218" t="s">
        <v>22</v>
      </c>
      <c r="N116" s="219" t="s">
        <v>45</v>
      </c>
      <c r="O116" s="46"/>
      <c r="P116" s="220">
        <f>O116*H116</f>
        <v>0</v>
      </c>
      <c r="Q116" s="220">
        <v>1.0525599999999999</v>
      </c>
      <c r="R116" s="220">
        <f>Q116*H116</f>
        <v>0.018946079999999997</v>
      </c>
      <c r="S116" s="220">
        <v>0</v>
      </c>
      <c r="T116" s="221">
        <f>S116*H116</f>
        <v>0</v>
      </c>
      <c r="AR116" s="23" t="s">
        <v>141</v>
      </c>
      <c r="AT116" s="23" t="s">
        <v>128</v>
      </c>
      <c r="AU116" s="23" t="s">
        <v>84</v>
      </c>
      <c r="AY116" s="23" t="s">
        <v>127</v>
      </c>
      <c r="BE116" s="222">
        <f>IF(N116="základní",J116,0)</f>
        <v>0</v>
      </c>
      <c r="BF116" s="222">
        <f>IF(N116="snížená",J116,0)</f>
        <v>0</v>
      </c>
      <c r="BG116" s="222">
        <f>IF(N116="zákl. přenesená",J116,0)</f>
        <v>0</v>
      </c>
      <c r="BH116" s="222">
        <f>IF(N116="sníž. přenesená",J116,0)</f>
        <v>0</v>
      </c>
      <c r="BI116" s="222">
        <f>IF(N116="nulová",J116,0)</f>
        <v>0</v>
      </c>
      <c r="BJ116" s="23" t="s">
        <v>82</v>
      </c>
      <c r="BK116" s="222">
        <f>ROUND(I116*H116,2)</f>
        <v>0</v>
      </c>
      <c r="BL116" s="23" t="s">
        <v>141</v>
      </c>
      <c r="BM116" s="23" t="s">
        <v>593</v>
      </c>
    </row>
    <row r="117" s="11" customFormat="1">
      <c r="B117" s="239"/>
      <c r="C117" s="240"/>
      <c r="D117" s="236" t="s">
        <v>174</v>
      </c>
      <c r="E117" s="241" t="s">
        <v>22</v>
      </c>
      <c r="F117" s="242" t="s">
        <v>594</v>
      </c>
      <c r="G117" s="240"/>
      <c r="H117" s="241" t="s">
        <v>22</v>
      </c>
      <c r="I117" s="243"/>
      <c r="J117" s="240"/>
      <c r="K117" s="240"/>
      <c r="L117" s="244"/>
      <c r="M117" s="245"/>
      <c r="N117" s="246"/>
      <c r="O117" s="246"/>
      <c r="P117" s="246"/>
      <c r="Q117" s="246"/>
      <c r="R117" s="246"/>
      <c r="S117" s="246"/>
      <c r="T117" s="247"/>
      <c r="AT117" s="248" t="s">
        <v>174</v>
      </c>
      <c r="AU117" s="248" t="s">
        <v>84</v>
      </c>
      <c r="AV117" s="11" t="s">
        <v>82</v>
      </c>
      <c r="AW117" s="11" t="s">
        <v>38</v>
      </c>
      <c r="AX117" s="11" t="s">
        <v>74</v>
      </c>
      <c r="AY117" s="248" t="s">
        <v>127</v>
      </c>
    </row>
    <row r="118" s="12" customFormat="1">
      <c r="B118" s="249"/>
      <c r="C118" s="250"/>
      <c r="D118" s="236" t="s">
        <v>174</v>
      </c>
      <c r="E118" s="251" t="s">
        <v>22</v>
      </c>
      <c r="F118" s="252" t="s">
        <v>595</v>
      </c>
      <c r="G118" s="250"/>
      <c r="H118" s="253">
        <v>0.017999999999999999</v>
      </c>
      <c r="I118" s="254"/>
      <c r="J118" s="250"/>
      <c r="K118" s="250"/>
      <c r="L118" s="255"/>
      <c r="M118" s="256"/>
      <c r="N118" s="257"/>
      <c r="O118" s="257"/>
      <c r="P118" s="257"/>
      <c r="Q118" s="257"/>
      <c r="R118" s="257"/>
      <c r="S118" s="257"/>
      <c r="T118" s="258"/>
      <c r="AT118" s="259" t="s">
        <v>174</v>
      </c>
      <c r="AU118" s="259" t="s">
        <v>84</v>
      </c>
      <c r="AV118" s="12" t="s">
        <v>84</v>
      </c>
      <c r="AW118" s="12" t="s">
        <v>38</v>
      </c>
      <c r="AX118" s="12" t="s">
        <v>74</v>
      </c>
      <c r="AY118" s="259" t="s">
        <v>127</v>
      </c>
    </row>
    <row r="119" s="13" customFormat="1">
      <c r="B119" s="260"/>
      <c r="C119" s="261"/>
      <c r="D119" s="236" t="s">
        <v>174</v>
      </c>
      <c r="E119" s="262" t="s">
        <v>22</v>
      </c>
      <c r="F119" s="263" t="s">
        <v>179</v>
      </c>
      <c r="G119" s="261"/>
      <c r="H119" s="264">
        <v>0.017999999999999999</v>
      </c>
      <c r="I119" s="265"/>
      <c r="J119" s="261"/>
      <c r="K119" s="261"/>
      <c r="L119" s="266"/>
      <c r="M119" s="267"/>
      <c r="N119" s="268"/>
      <c r="O119" s="268"/>
      <c r="P119" s="268"/>
      <c r="Q119" s="268"/>
      <c r="R119" s="268"/>
      <c r="S119" s="268"/>
      <c r="T119" s="269"/>
      <c r="AT119" s="270" t="s">
        <v>174</v>
      </c>
      <c r="AU119" s="270" t="s">
        <v>84</v>
      </c>
      <c r="AV119" s="13" t="s">
        <v>141</v>
      </c>
      <c r="AW119" s="13" t="s">
        <v>38</v>
      </c>
      <c r="AX119" s="13" t="s">
        <v>82</v>
      </c>
      <c r="AY119" s="270" t="s">
        <v>127</v>
      </c>
    </row>
    <row r="120" s="9" customFormat="1" ht="29.88" customHeight="1">
      <c r="B120" s="197"/>
      <c r="C120" s="198"/>
      <c r="D120" s="199" t="s">
        <v>73</v>
      </c>
      <c r="E120" s="234" t="s">
        <v>148</v>
      </c>
      <c r="F120" s="234" t="s">
        <v>596</v>
      </c>
      <c r="G120" s="198"/>
      <c r="H120" s="198"/>
      <c r="I120" s="201"/>
      <c r="J120" s="235">
        <f>BK120</f>
        <v>0</v>
      </c>
      <c r="K120" s="198"/>
      <c r="L120" s="203"/>
      <c r="M120" s="204"/>
      <c r="N120" s="205"/>
      <c r="O120" s="205"/>
      <c r="P120" s="206">
        <f>SUM(P121:P157)</f>
        <v>0</v>
      </c>
      <c r="Q120" s="205"/>
      <c r="R120" s="206">
        <f>SUM(R121:R157)</f>
        <v>1.8144568000000001</v>
      </c>
      <c r="S120" s="205"/>
      <c r="T120" s="207">
        <f>SUM(T121:T157)</f>
        <v>0</v>
      </c>
      <c r="AR120" s="208" t="s">
        <v>82</v>
      </c>
      <c r="AT120" s="209" t="s">
        <v>73</v>
      </c>
      <c r="AU120" s="209" t="s">
        <v>82</v>
      </c>
      <c r="AY120" s="208" t="s">
        <v>127</v>
      </c>
      <c r="BK120" s="210">
        <f>SUM(BK121:BK157)</f>
        <v>0</v>
      </c>
    </row>
    <row r="121" s="1" customFormat="1" ht="38.25" customHeight="1">
      <c r="B121" s="45"/>
      <c r="C121" s="211" t="s">
        <v>240</v>
      </c>
      <c r="D121" s="211" t="s">
        <v>128</v>
      </c>
      <c r="E121" s="212" t="s">
        <v>597</v>
      </c>
      <c r="F121" s="213" t="s">
        <v>598</v>
      </c>
      <c r="G121" s="214" t="s">
        <v>169</v>
      </c>
      <c r="H121" s="215">
        <v>7.6849999999999996</v>
      </c>
      <c r="I121" s="216"/>
      <c r="J121" s="217">
        <f>ROUND(I121*H121,2)</f>
        <v>0</v>
      </c>
      <c r="K121" s="213" t="s">
        <v>170</v>
      </c>
      <c r="L121" s="71"/>
      <c r="M121" s="218" t="s">
        <v>22</v>
      </c>
      <c r="N121" s="219" t="s">
        <v>45</v>
      </c>
      <c r="O121" s="46"/>
      <c r="P121" s="220">
        <f>O121*H121</f>
        <v>0</v>
      </c>
      <c r="Q121" s="220">
        <v>0.018380000000000001</v>
      </c>
      <c r="R121" s="220">
        <f>Q121*H121</f>
        <v>0.1412503</v>
      </c>
      <c r="S121" s="220">
        <v>0</v>
      </c>
      <c r="T121" s="221">
        <f>S121*H121</f>
        <v>0</v>
      </c>
      <c r="AR121" s="23" t="s">
        <v>141</v>
      </c>
      <c r="AT121" s="23" t="s">
        <v>128</v>
      </c>
      <c r="AU121" s="23" t="s">
        <v>84</v>
      </c>
      <c r="AY121" s="23" t="s">
        <v>127</v>
      </c>
      <c r="BE121" s="222">
        <f>IF(N121="základní",J121,0)</f>
        <v>0</v>
      </c>
      <c r="BF121" s="222">
        <f>IF(N121="snížená",J121,0)</f>
        <v>0</v>
      </c>
      <c r="BG121" s="222">
        <f>IF(N121="zákl. přenesená",J121,0)</f>
        <v>0</v>
      </c>
      <c r="BH121" s="222">
        <f>IF(N121="sníž. přenesená",J121,0)</f>
        <v>0</v>
      </c>
      <c r="BI121" s="222">
        <f>IF(N121="nulová",J121,0)</f>
        <v>0</v>
      </c>
      <c r="BJ121" s="23" t="s">
        <v>82</v>
      </c>
      <c r="BK121" s="222">
        <f>ROUND(I121*H121,2)</f>
        <v>0</v>
      </c>
      <c r="BL121" s="23" t="s">
        <v>141</v>
      </c>
      <c r="BM121" s="23" t="s">
        <v>599</v>
      </c>
    </row>
    <row r="122" s="1" customFormat="1">
      <c r="B122" s="45"/>
      <c r="C122" s="73"/>
      <c r="D122" s="236" t="s">
        <v>172</v>
      </c>
      <c r="E122" s="73"/>
      <c r="F122" s="237" t="s">
        <v>600</v>
      </c>
      <c r="G122" s="73"/>
      <c r="H122" s="73"/>
      <c r="I122" s="183"/>
      <c r="J122" s="73"/>
      <c r="K122" s="73"/>
      <c r="L122" s="71"/>
      <c r="M122" s="238"/>
      <c r="N122" s="46"/>
      <c r="O122" s="46"/>
      <c r="P122" s="46"/>
      <c r="Q122" s="46"/>
      <c r="R122" s="46"/>
      <c r="S122" s="46"/>
      <c r="T122" s="94"/>
      <c r="AT122" s="23" t="s">
        <v>172</v>
      </c>
      <c r="AU122" s="23" t="s">
        <v>84</v>
      </c>
    </row>
    <row r="123" s="12" customFormat="1">
      <c r="B123" s="249"/>
      <c r="C123" s="250"/>
      <c r="D123" s="236" t="s">
        <v>174</v>
      </c>
      <c r="E123" s="251" t="s">
        <v>22</v>
      </c>
      <c r="F123" s="252" t="s">
        <v>601</v>
      </c>
      <c r="G123" s="250"/>
      <c r="H123" s="253">
        <v>8.4000000000000004</v>
      </c>
      <c r="I123" s="254"/>
      <c r="J123" s="250"/>
      <c r="K123" s="250"/>
      <c r="L123" s="255"/>
      <c r="M123" s="256"/>
      <c r="N123" s="257"/>
      <c r="O123" s="257"/>
      <c r="P123" s="257"/>
      <c r="Q123" s="257"/>
      <c r="R123" s="257"/>
      <c r="S123" s="257"/>
      <c r="T123" s="258"/>
      <c r="AT123" s="259" t="s">
        <v>174</v>
      </c>
      <c r="AU123" s="259" t="s">
        <v>84</v>
      </c>
      <c r="AV123" s="12" t="s">
        <v>84</v>
      </c>
      <c r="AW123" s="12" t="s">
        <v>38</v>
      </c>
      <c r="AX123" s="12" t="s">
        <v>74</v>
      </c>
      <c r="AY123" s="259" t="s">
        <v>127</v>
      </c>
    </row>
    <row r="124" s="12" customFormat="1">
      <c r="B124" s="249"/>
      <c r="C124" s="250"/>
      <c r="D124" s="236" t="s">
        <v>174</v>
      </c>
      <c r="E124" s="251" t="s">
        <v>22</v>
      </c>
      <c r="F124" s="252" t="s">
        <v>602</v>
      </c>
      <c r="G124" s="250"/>
      <c r="H124" s="253">
        <v>-0.71499999999999997</v>
      </c>
      <c r="I124" s="254"/>
      <c r="J124" s="250"/>
      <c r="K124" s="250"/>
      <c r="L124" s="255"/>
      <c r="M124" s="256"/>
      <c r="N124" s="257"/>
      <c r="O124" s="257"/>
      <c r="P124" s="257"/>
      <c r="Q124" s="257"/>
      <c r="R124" s="257"/>
      <c r="S124" s="257"/>
      <c r="T124" s="258"/>
      <c r="AT124" s="259" t="s">
        <v>174</v>
      </c>
      <c r="AU124" s="259" t="s">
        <v>84</v>
      </c>
      <c r="AV124" s="12" t="s">
        <v>84</v>
      </c>
      <c r="AW124" s="12" t="s">
        <v>38</v>
      </c>
      <c r="AX124" s="12" t="s">
        <v>74</v>
      </c>
      <c r="AY124" s="259" t="s">
        <v>127</v>
      </c>
    </row>
    <row r="125" s="13" customFormat="1">
      <c r="B125" s="260"/>
      <c r="C125" s="261"/>
      <c r="D125" s="236" t="s">
        <v>174</v>
      </c>
      <c r="E125" s="262" t="s">
        <v>22</v>
      </c>
      <c r="F125" s="263" t="s">
        <v>179</v>
      </c>
      <c r="G125" s="261"/>
      <c r="H125" s="264">
        <v>7.6849999999999996</v>
      </c>
      <c r="I125" s="265"/>
      <c r="J125" s="261"/>
      <c r="K125" s="261"/>
      <c r="L125" s="266"/>
      <c r="M125" s="267"/>
      <c r="N125" s="268"/>
      <c r="O125" s="268"/>
      <c r="P125" s="268"/>
      <c r="Q125" s="268"/>
      <c r="R125" s="268"/>
      <c r="S125" s="268"/>
      <c r="T125" s="269"/>
      <c r="AT125" s="270" t="s">
        <v>174</v>
      </c>
      <c r="AU125" s="270" t="s">
        <v>84</v>
      </c>
      <c r="AV125" s="13" t="s">
        <v>141</v>
      </c>
      <c r="AW125" s="13" t="s">
        <v>38</v>
      </c>
      <c r="AX125" s="13" t="s">
        <v>82</v>
      </c>
      <c r="AY125" s="270" t="s">
        <v>127</v>
      </c>
    </row>
    <row r="126" s="1" customFormat="1" ht="38.25" customHeight="1">
      <c r="B126" s="45"/>
      <c r="C126" s="211" t="s">
        <v>245</v>
      </c>
      <c r="D126" s="211" t="s">
        <v>128</v>
      </c>
      <c r="E126" s="212" t="s">
        <v>603</v>
      </c>
      <c r="F126" s="213" t="s">
        <v>604</v>
      </c>
      <c r="G126" s="214" t="s">
        <v>169</v>
      </c>
      <c r="H126" s="215">
        <v>7.6849999999999996</v>
      </c>
      <c r="I126" s="216"/>
      <c r="J126" s="217">
        <f>ROUND(I126*H126,2)</f>
        <v>0</v>
      </c>
      <c r="K126" s="213" t="s">
        <v>170</v>
      </c>
      <c r="L126" s="71"/>
      <c r="M126" s="218" t="s">
        <v>22</v>
      </c>
      <c r="N126" s="219" t="s">
        <v>45</v>
      </c>
      <c r="O126" s="46"/>
      <c r="P126" s="220">
        <f>O126*H126</f>
        <v>0</v>
      </c>
      <c r="Q126" s="220">
        <v>0.0079000000000000008</v>
      </c>
      <c r="R126" s="220">
        <f>Q126*H126</f>
        <v>0.060711500000000002</v>
      </c>
      <c r="S126" s="220">
        <v>0</v>
      </c>
      <c r="T126" s="221">
        <f>S126*H126</f>
        <v>0</v>
      </c>
      <c r="AR126" s="23" t="s">
        <v>141</v>
      </c>
      <c r="AT126" s="23" t="s">
        <v>128</v>
      </c>
      <c r="AU126" s="23" t="s">
        <v>84</v>
      </c>
      <c r="AY126" s="23" t="s">
        <v>127</v>
      </c>
      <c r="BE126" s="222">
        <f>IF(N126="základní",J126,0)</f>
        <v>0</v>
      </c>
      <c r="BF126" s="222">
        <f>IF(N126="snížená",J126,0)</f>
        <v>0</v>
      </c>
      <c r="BG126" s="222">
        <f>IF(N126="zákl. přenesená",J126,0)</f>
        <v>0</v>
      </c>
      <c r="BH126" s="222">
        <f>IF(N126="sníž. přenesená",J126,0)</f>
        <v>0</v>
      </c>
      <c r="BI126" s="222">
        <f>IF(N126="nulová",J126,0)</f>
        <v>0</v>
      </c>
      <c r="BJ126" s="23" t="s">
        <v>82</v>
      </c>
      <c r="BK126" s="222">
        <f>ROUND(I126*H126,2)</f>
        <v>0</v>
      </c>
      <c r="BL126" s="23" t="s">
        <v>141</v>
      </c>
      <c r="BM126" s="23" t="s">
        <v>605</v>
      </c>
    </row>
    <row r="127" s="1" customFormat="1">
      <c r="B127" s="45"/>
      <c r="C127" s="73"/>
      <c r="D127" s="236" t="s">
        <v>172</v>
      </c>
      <c r="E127" s="73"/>
      <c r="F127" s="237" t="s">
        <v>600</v>
      </c>
      <c r="G127" s="73"/>
      <c r="H127" s="73"/>
      <c r="I127" s="183"/>
      <c r="J127" s="73"/>
      <c r="K127" s="73"/>
      <c r="L127" s="71"/>
      <c r="M127" s="238"/>
      <c r="N127" s="46"/>
      <c r="O127" s="46"/>
      <c r="P127" s="46"/>
      <c r="Q127" s="46"/>
      <c r="R127" s="46"/>
      <c r="S127" s="46"/>
      <c r="T127" s="94"/>
      <c r="AT127" s="23" t="s">
        <v>172</v>
      </c>
      <c r="AU127" s="23" t="s">
        <v>84</v>
      </c>
    </row>
    <row r="128" s="1" customFormat="1" ht="25.5" customHeight="1">
      <c r="B128" s="45"/>
      <c r="C128" s="211" t="s">
        <v>250</v>
      </c>
      <c r="D128" s="211" t="s">
        <v>128</v>
      </c>
      <c r="E128" s="212" t="s">
        <v>606</v>
      </c>
      <c r="F128" s="213" t="s">
        <v>607</v>
      </c>
      <c r="G128" s="214" t="s">
        <v>169</v>
      </c>
      <c r="H128" s="215">
        <v>3.8999999999999999</v>
      </c>
      <c r="I128" s="216"/>
      <c r="J128" s="217">
        <f>ROUND(I128*H128,2)</f>
        <v>0</v>
      </c>
      <c r="K128" s="213" t="s">
        <v>170</v>
      </c>
      <c r="L128" s="71"/>
      <c r="M128" s="218" t="s">
        <v>22</v>
      </c>
      <c r="N128" s="219" t="s">
        <v>45</v>
      </c>
      <c r="O128" s="46"/>
      <c r="P128" s="220">
        <f>O128*H128</f>
        <v>0</v>
      </c>
      <c r="Q128" s="220">
        <v>0.0043800000000000002</v>
      </c>
      <c r="R128" s="220">
        <f>Q128*H128</f>
        <v>0.017082</v>
      </c>
      <c r="S128" s="220">
        <v>0</v>
      </c>
      <c r="T128" s="221">
        <f>S128*H128</f>
        <v>0</v>
      </c>
      <c r="AR128" s="23" t="s">
        <v>141</v>
      </c>
      <c r="AT128" s="23" t="s">
        <v>128</v>
      </c>
      <c r="AU128" s="23" t="s">
        <v>84</v>
      </c>
      <c r="AY128" s="23" t="s">
        <v>127</v>
      </c>
      <c r="BE128" s="222">
        <f>IF(N128="základní",J128,0)</f>
        <v>0</v>
      </c>
      <c r="BF128" s="222">
        <f>IF(N128="snížená",J128,0)</f>
        <v>0</v>
      </c>
      <c r="BG128" s="222">
        <f>IF(N128="zákl. přenesená",J128,0)</f>
        <v>0</v>
      </c>
      <c r="BH128" s="222">
        <f>IF(N128="sníž. přenesená",J128,0)</f>
        <v>0</v>
      </c>
      <c r="BI128" s="222">
        <f>IF(N128="nulová",J128,0)</f>
        <v>0</v>
      </c>
      <c r="BJ128" s="23" t="s">
        <v>82</v>
      </c>
      <c r="BK128" s="222">
        <f>ROUND(I128*H128,2)</f>
        <v>0</v>
      </c>
      <c r="BL128" s="23" t="s">
        <v>141</v>
      </c>
      <c r="BM128" s="23" t="s">
        <v>608</v>
      </c>
    </row>
    <row r="129" s="1" customFormat="1">
      <c r="B129" s="45"/>
      <c r="C129" s="73"/>
      <c r="D129" s="236" t="s">
        <v>172</v>
      </c>
      <c r="E129" s="73"/>
      <c r="F129" s="237" t="s">
        <v>609</v>
      </c>
      <c r="G129" s="73"/>
      <c r="H129" s="73"/>
      <c r="I129" s="183"/>
      <c r="J129" s="73"/>
      <c r="K129" s="73"/>
      <c r="L129" s="71"/>
      <c r="M129" s="238"/>
      <c r="N129" s="46"/>
      <c r="O129" s="46"/>
      <c r="P129" s="46"/>
      <c r="Q129" s="46"/>
      <c r="R129" s="46"/>
      <c r="S129" s="46"/>
      <c r="T129" s="94"/>
      <c r="AT129" s="23" t="s">
        <v>172</v>
      </c>
      <c r="AU129" s="23" t="s">
        <v>84</v>
      </c>
    </row>
    <row r="130" s="1" customFormat="1" ht="25.5" customHeight="1">
      <c r="B130" s="45"/>
      <c r="C130" s="211" t="s">
        <v>10</v>
      </c>
      <c r="D130" s="211" t="s">
        <v>128</v>
      </c>
      <c r="E130" s="212" t="s">
        <v>610</v>
      </c>
      <c r="F130" s="213" t="s">
        <v>611</v>
      </c>
      <c r="G130" s="214" t="s">
        <v>169</v>
      </c>
      <c r="H130" s="215">
        <v>3.8999999999999999</v>
      </c>
      <c r="I130" s="216"/>
      <c r="J130" s="217">
        <f>ROUND(I130*H130,2)</f>
        <v>0</v>
      </c>
      <c r="K130" s="213" t="s">
        <v>170</v>
      </c>
      <c r="L130" s="71"/>
      <c r="M130" s="218" t="s">
        <v>22</v>
      </c>
      <c r="N130" s="219" t="s">
        <v>45</v>
      </c>
      <c r="O130" s="46"/>
      <c r="P130" s="220">
        <f>O130*H130</f>
        <v>0</v>
      </c>
      <c r="Q130" s="220">
        <v>0.023099999999999999</v>
      </c>
      <c r="R130" s="220">
        <f>Q130*H130</f>
        <v>0.09008999999999999</v>
      </c>
      <c r="S130" s="220">
        <v>0</v>
      </c>
      <c r="T130" s="221">
        <f>S130*H130</f>
        <v>0</v>
      </c>
      <c r="AR130" s="23" t="s">
        <v>141</v>
      </c>
      <c r="AT130" s="23" t="s">
        <v>128</v>
      </c>
      <c r="AU130" s="23" t="s">
        <v>84</v>
      </c>
      <c r="AY130" s="23" t="s">
        <v>127</v>
      </c>
      <c r="BE130" s="222">
        <f>IF(N130="základní",J130,0)</f>
        <v>0</v>
      </c>
      <c r="BF130" s="222">
        <f>IF(N130="snížená",J130,0)</f>
        <v>0</v>
      </c>
      <c r="BG130" s="222">
        <f>IF(N130="zákl. přenesená",J130,0)</f>
        <v>0</v>
      </c>
      <c r="BH130" s="222">
        <f>IF(N130="sníž. přenesená",J130,0)</f>
        <v>0</v>
      </c>
      <c r="BI130" s="222">
        <f>IF(N130="nulová",J130,0)</f>
        <v>0</v>
      </c>
      <c r="BJ130" s="23" t="s">
        <v>82</v>
      </c>
      <c r="BK130" s="222">
        <f>ROUND(I130*H130,2)</f>
        <v>0</v>
      </c>
      <c r="BL130" s="23" t="s">
        <v>141</v>
      </c>
      <c r="BM130" s="23" t="s">
        <v>612</v>
      </c>
    </row>
    <row r="131" s="1" customFormat="1">
      <c r="B131" s="45"/>
      <c r="C131" s="73"/>
      <c r="D131" s="236" t="s">
        <v>172</v>
      </c>
      <c r="E131" s="73"/>
      <c r="F131" s="237" t="s">
        <v>613</v>
      </c>
      <c r="G131" s="73"/>
      <c r="H131" s="73"/>
      <c r="I131" s="183"/>
      <c r="J131" s="73"/>
      <c r="K131" s="73"/>
      <c r="L131" s="71"/>
      <c r="M131" s="238"/>
      <c r="N131" s="46"/>
      <c r="O131" s="46"/>
      <c r="P131" s="46"/>
      <c r="Q131" s="46"/>
      <c r="R131" s="46"/>
      <c r="S131" s="46"/>
      <c r="T131" s="94"/>
      <c r="AT131" s="23" t="s">
        <v>172</v>
      </c>
      <c r="AU131" s="23" t="s">
        <v>84</v>
      </c>
    </row>
    <row r="132" s="12" customFormat="1">
      <c r="B132" s="249"/>
      <c r="C132" s="250"/>
      <c r="D132" s="236" t="s">
        <v>174</v>
      </c>
      <c r="E132" s="251" t="s">
        <v>22</v>
      </c>
      <c r="F132" s="252" t="s">
        <v>614</v>
      </c>
      <c r="G132" s="250"/>
      <c r="H132" s="253">
        <v>3.8999999999999999</v>
      </c>
      <c r="I132" s="254"/>
      <c r="J132" s="250"/>
      <c r="K132" s="250"/>
      <c r="L132" s="255"/>
      <c r="M132" s="256"/>
      <c r="N132" s="257"/>
      <c r="O132" s="257"/>
      <c r="P132" s="257"/>
      <c r="Q132" s="257"/>
      <c r="R132" s="257"/>
      <c r="S132" s="257"/>
      <c r="T132" s="258"/>
      <c r="AT132" s="259" t="s">
        <v>174</v>
      </c>
      <c r="AU132" s="259" t="s">
        <v>84</v>
      </c>
      <c r="AV132" s="12" t="s">
        <v>84</v>
      </c>
      <c r="AW132" s="12" t="s">
        <v>38</v>
      </c>
      <c r="AX132" s="12" t="s">
        <v>74</v>
      </c>
      <c r="AY132" s="259" t="s">
        <v>127</v>
      </c>
    </row>
    <row r="133" s="13" customFormat="1">
      <c r="B133" s="260"/>
      <c r="C133" s="261"/>
      <c r="D133" s="236" t="s">
        <v>174</v>
      </c>
      <c r="E133" s="262" t="s">
        <v>22</v>
      </c>
      <c r="F133" s="263" t="s">
        <v>179</v>
      </c>
      <c r="G133" s="261"/>
      <c r="H133" s="264">
        <v>3.8999999999999999</v>
      </c>
      <c r="I133" s="265"/>
      <c r="J133" s="261"/>
      <c r="K133" s="261"/>
      <c r="L133" s="266"/>
      <c r="M133" s="267"/>
      <c r="N133" s="268"/>
      <c r="O133" s="268"/>
      <c r="P133" s="268"/>
      <c r="Q133" s="268"/>
      <c r="R133" s="268"/>
      <c r="S133" s="268"/>
      <c r="T133" s="269"/>
      <c r="AT133" s="270" t="s">
        <v>174</v>
      </c>
      <c r="AU133" s="270" t="s">
        <v>84</v>
      </c>
      <c r="AV133" s="13" t="s">
        <v>141</v>
      </c>
      <c r="AW133" s="13" t="s">
        <v>38</v>
      </c>
      <c r="AX133" s="13" t="s">
        <v>82</v>
      </c>
      <c r="AY133" s="270" t="s">
        <v>127</v>
      </c>
    </row>
    <row r="134" s="1" customFormat="1" ht="25.5" customHeight="1">
      <c r="B134" s="45"/>
      <c r="C134" s="211" t="s">
        <v>266</v>
      </c>
      <c r="D134" s="211" t="s">
        <v>128</v>
      </c>
      <c r="E134" s="212" t="s">
        <v>615</v>
      </c>
      <c r="F134" s="213" t="s">
        <v>616</v>
      </c>
      <c r="G134" s="214" t="s">
        <v>169</v>
      </c>
      <c r="H134" s="215">
        <v>6.29</v>
      </c>
      <c r="I134" s="216"/>
      <c r="J134" s="217">
        <f>ROUND(I134*H134,2)</f>
        <v>0</v>
      </c>
      <c r="K134" s="213" t="s">
        <v>170</v>
      </c>
      <c r="L134" s="71"/>
      <c r="M134" s="218" t="s">
        <v>22</v>
      </c>
      <c r="N134" s="219" t="s">
        <v>45</v>
      </c>
      <c r="O134" s="46"/>
      <c r="P134" s="220">
        <f>O134*H134</f>
        <v>0</v>
      </c>
      <c r="Q134" s="220">
        <v>0.026360000000000001</v>
      </c>
      <c r="R134" s="220">
        <f>Q134*H134</f>
        <v>0.16580440000000002</v>
      </c>
      <c r="S134" s="220">
        <v>0</v>
      </c>
      <c r="T134" s="221">
        <f>S134*H134</f>
        <v>0</v>
      </c>
      <c r="AR134" s="23" t="s">
        <v>141</v>
      </c>
      <c r="AT134" s="23" t="s">
        <v>128</v>
      </c>
      <c r="AU134" s="23" t="s">
        <v>84</v>
      </c>
      <c r="AY134" s="23" t="s">
        <v>127</v>
      </c>
      <c r="BE134" s="222">
        <f>IF(N134="základní",J134,0)</f>
        <v>0</v>
      </c>
      <c r="BF134" s="222">
        <f>IF(N134="snížená",J134,0)</f>
        <v>0</v>
      </c>
      <c r="BG134" s="222">
        <f>IF(N134="zákl. přenesená",J134,0)</f>
        <v>0</v>
      </c>
      <c r="BH134" s="222">
        <f>IF(N134="sníž. přenesená",J134,0)</f>
        <v>0</v>
      </c>
      <c r="BI134" s="222">
        <f>IF(N134="nulová",J134,0)</f>
        <v>0</v>
      </c>
      <c r="BJ134" s="23" t="s">
        <v>82</v>
      </c>
      <c r="BK134" s="222">
        <f>ROUND(I134*H134,2)</f>
        <v>0</v>
      </c>
      <c r="BL134" s="23" t="s">
        <v>141</v>
      </c>
      <c r="BM134" s="23" t="s">
        <v>617</v>
      </c>
    </row>
    <row r="135" s="1" customFormat="1">
      <c r="B135" s="45"/>
      <c r="C135" s="73"/>
      <c r="D135" s="236" t="s">
        <v>172</v>
      </c>
      <c r="E135" s="73"/>
      <c r="F135" s="237" t="s">
        <v>613</v>
      </c>
      <c r="G135" s="73"/>
      <c r="H135" s="73"/>
      <c r="I135" s="183"/>
      <c r="J135" s="73"/>
      <c r="K135" s="73"/>
      <c r="L135" s="71"/>
      <c r="M135" s="238"/>
      <c r="N135" s="46"/>
      <c r="O135" s="46"/>
      <c r="P135" s="46"/>
      <c r="Q135" s="46"/>
      <c r="R135" s="46"/>
      <c r="S135" s="46"/>
      <c r="T135" s="94"/>
      <c r="AT135" s="23" t="s">
        <v>172</v>
      </c>
      <c r="AU135" s="23" t="s">
        <v>84</v>
      </c>
    </row>
    <row r="136" s="12" customFormat="1">
      <c r="B136" s="249"/>
      <c r="C136" s="250"/>
      <c r="D136" s="236" t="s">
        <v>174</v>
      </c>
      <c r="E136" s="251" t="s">
        <v>22</v>
      </c>
      <c r="F136" s="252" t="s">
        <v>618</v>
      </c>
      <c r="G136" s="250"/>
      <c r="H136" s="253">
        <v>7.5</v>
      </c>
      <c r="I136" s="254"/>
      <c r="J136" s="250"/>
      <c r="K136" s="250"/>
      <c r="L136" s="255"/>
      <c r="M136" s="256"/>
      <c r="N136" s="257"/>
      <c r="O136" s="257"/>
      <c r="P136" s="257"/>
      <c r="Q136" s="257"/>
      <c r="R136" s="257"/>
      <c r="S136" s="257"/>
      <c r="T136" s="258"/>
      <c r="AT136" s="259" t="s">
        <v>174</v>
      </c>
      <c r="AU136" s="259" t="s">
        <v>84</v>
      </c>
      <c r="AV136" s="12" t="s">
        <v>84</v>
      </c>
      <c r="AW136" s="12" t="s">
        <v>38</v>
      </c>
      <c r="AX136" s="12" t="s">
        <v>74</v>
      </c>
      <c r="AY136" s="259" t="s">
        <v>127</v>
      </c>
    </row>
    <row r="137" s="12" customFormat="1">
      <c r="B137" s="249"/>
      <c r="C137" s="250"/>
      <c r="D137" s="236" t="s">
        <v>174</v>
      </c>
      <c r="E137" s="251" t="s">
        <v>22</v>
      </c>
      <c r="F137" s="252" t="s">
        <v>619</v>
      </c>
      <c r="G137" s="250"/>
      <c r="H137" s="253">
        <v>-1.21</v>
      </c>
      <c r="I137" s="254"/>
      <c r="J137" s="250"/>
      <c r="K137" s="250"/>
      <c r="L137" s="255"/>
      <c r="M137" s="256"/>
      <c r="N137" s="257"/>
      <c r="O137" s="257"/>
      <c r="P137" s="257"/>
      <c r="Q137" s="257"/>
      <c r="R137" s="257"/>
      <c r="S137" s="257"/>
      <c r="T137" s="258"/>
      <c r="AT137" s="259" t="s">
        <v>174</v>
      </c>
      <c r="AU137" s="259" t="s">
        <v>84</v>
      </c>
      <c r="AV137" s="12" t="s">
        <v>84</v>
      </c>
      <c r="AW137" s="12" t="s">
        <v>38</v>
      </c>
      <c r="AX137" s="12" t="s">
        <v>74</v>
      </c>
      <c r="AY137" s="259" t="s">
        <v>127</v>
      </c>
    </row>
    <row r="138" s="13" customFormat="1">
      <c r="B138" s="260"/>
      <c r="C138" s="261"/>
      <c r="D138" s="236" t="s">
        <v>174</v>
      </c>
      <c r="E138" s="262" t="s">
        <v>22</v>
      </c>
      <c r="F138" s="263" t="s">
        <v>179</v>
      </c>
      <c r="G138" s="261"/>
      <c r="H138" s="264">
        <v>6.29</v>
      </c>
      <c r="I138" s="265"/>
      <c r="J138" s="261"/>
      <c r="K138" s="261"/>
      <c r="L138" s="266"/>
      <c r="M138" s="267"/>
      <c r="N138" s="268"/>
      <c r="O138" s="268"/>
      <c r="P138" s="268"/>
      <c r="Q138" s="268"/>
      <c r="R138" s="268"/>
      <c r="S138" s="268"/>
      <c r="T138" s="269"/>
      <c r="AT138" s="270" t="s">
        <v>174</v>
      </c>
      <c r="AU138" s="270" t="s">
        <v>84</v>
      </c>
      <c r="AV138" s="13" t="s">
        <v>141</v>
      </c>
      <c r="AW138" s="13" t="s">
        <v>38</v>
      </c>
      <c r="AX138" s="13" t="s">
        <v>82</v>
      </c>
      <c r="AY138" s="270" t="s">
        <v>127</v>
      </c>
    </row>
    <row r="139" s="1" customFormat="1" ht="25.5" customHeight="1">
      <c r="B139" s="45"/>
      <c r="C139" s="211" t="s">
        <v>273</v>
      </c>
      <c r="D139" s="211" t="s">
        <v>128</v>
      </c>
      <c r="E139" s="212" t="s">
        <v>620</v>
      </c>
      <c r="F139" s="213" t="s">
        <v>621</v>
      </c>
      <c r="G139" s="214" t="s">
        <v>169</v>
      </c>
      <c r="H139" s="215">
        <v>3.8999999999999999</v>
      </c>
      <c r="I139" s="216"/>
      <c r="J139" s="217">
        <f>ROUND(I139*H139,2)</f>
        <v>0</v>
      </c>
      <c r="K139" s="213" t="s">
        <v>170</v>
      </c>
      <c r="L139" s="71"/>
      <c r="M139" s="218" t="s">
        <v>22</v>
      </c>
      <c r="N139" s="219" t="s">
        <v>45</v>
      </c>
      <c r="O139" s="46"/>
      <c r="P139" s="220">
        <f>O139*H139</f>
        <v>0</v>
      </c>
      <c r="Q139" s="220">
        <v>0.0079000000000000008</v>
      </c>
      <c r="R139" s="220">
        <f>Q139*H139</f>
        <v>0.030810000000000001</v>
      </c>
      <c r="S139" s="220">
        <v>0</v>
      </c>
      <c r="T139" s="221">
        <f>S139*H139</f>
        <v>0</v>
      </c>
      <c r="AR139" s="23" t="s">
        <v>141</v>
      </c>
      <c r="AT139" s="23" t="s">
        <v>128</v>
      </c>
      <c r="AU139" s="23" t="s">
        <v>84</v>
      </c>
      <c r="AY139" s="23" t="s">
        <v>127</v>
      </c>
      <c r="BE139" s="222">
        <f>IF(N139="základní",J139,0)</f>
        <v>0</v>
      </c>
      <c r="BF139" s="222">
        <f>IF(N139="snížená",J139,0)</f>
        <v>0</v>
      </c>
      <c r="BG139" s="222">
        <f>IF(N139="zákl. přenesená",J139,0)</f>
        <v>0</v>
      </c>
      <c r="BH139" s="222">
        <f>IF(N139="sníž. přenesená",J139,0)</f>
        <v>0</v>
      </c>
      <c r="BI139" s="222">
        <f>IF(N139="nulová",J139,0)</f>
        <v>0</v>
      </c>
      <c r="BJ139" s="23" t="s">
        <v>82</v>
      </c>
      <c r="BK139" s="222">
        <f>ROUND(I139*H139,2)</f>
        <v>0</v>
      </c>
      <c r="BL139" s="23" t="s">
        <v>141</v>
      </c>
      <c r="BM139" s="23" t="s">
        <v>622</v>
      </c>
    </row>
    <row r="140" s="1" customFormat="1">
      <c r="B140" s="45"/>
      <c r="C140" s="73"/>
      <c r="D140" s="236" t="s">
        <v>172</v>
      </c>
      <c r="E140" s="73"/>
      <c r="F140" s="237" t="s">
        <v>613</v>
      </c>
      <c r="G140" s="73"/>
      <c r="H140" s="73"/>
      <c r="I140" s="183"/>
      <c r="J140" s="73"/>
      <c r="K140" s="73"/>
      <c r="L140" s="71"/>
      <c r="M140" s="238"/>
      <c r="N140" s="46"/>
      <c r="O140" s="46"/>
      <c r="P140" s="46"/>
      <c r="Q140" s="46"/>
      <c r="R140" s="46"/>
      <c r="S140" s="46"/>
      <c r="T140" s="94"/>
      <c r="AT140" s="23" t="s">
        <v>172</v>
      </c>
      <c r="AU140" s="23" t="s">
        <v>84</v>
      </c>
    </row>
    <row r="141" s="1" customFormat="1" ht="25.5" customHeight="1">
      <c r="B141" s="45"/>
      <c r="C141" s="211" t="s">
        <v>277</v>
      </c>
      <c r="D141" s="211" t="s">
        <v>128</v>
      </c>
      <c r="E141" s="212" t="s">
        <v>620</v>
      </c>
      <c r="F141" s="213" t="s">
        <v>621</v>
      </c>
      <c r="G141" s="214" t="s">
        <v>169</v>
      </c>
      <c r="H141" s="215">
        <v>6.29</v>
      </c>
      <c r="I141" s="216"/>
      <c r="J141" s="217">
        <f>ROUND(I141*H141,2)</f>
        <v>0</v>
      </c>
      <c r="K141" s="213" t="s">
        <v>170</v>
      </c>
      <c r="L141" s="71"/>
      <c r="M141" s="218" t="s">
        <v>22</v>
      </c>
      <c r="N141" s="219" t="s">
        <v>45</v>
      </c>
      <c r="O141" s="46"/>
      <c r="P141" s="220">
        <f>O141*H141</f>
        <v>0</v>
      </c>
      <c r="Q141" s="220">
        <v>0.0079000000000000008</v>
      </c>
      <c r="R141" s="220">
        <f>Q141*H141</f>
        <v>0.049691000000000006</v>
      </c>
      <c r="S141" s="220">
        <v>0</v>
      </c>
      <c r="T141" s="221">
        <f>S141*H141</f>
        <v>0</v>
      </c>
      <c r="AR141" s="23" t="s">
        <v>141</v>
      </c>
      <c r="AT141" s="23" t="s">
        <v>128</v>
      </c>
      <c r="AU141" s="23" t="s">
        <v>84</v>
      </c>
      <c r="AY141" s="23" t="s">
        <v>127</v>
      </c>
      <c r="BE141" s="222">
        <f>IF(N141="základní",J141,0)</f>
        <v>0</v>
      </c>
      <c r="BF141" s="222">
        <f>IF(N141="snížená",J141,0)</f>
        <v>0</v>
      </c>
      <c r="BG141" s="222">
        <f>IF(N141="zákl. přenesená",J141,0)</f>
        <v>0</v>
      </c>
      <c r="BH141" s="222">
        <f>IF(N141="sníž. přenesená",J141,0)</f>
        <v>0</v>
      </c>
      <c r="BI141" s="222">
        <f>IF(N141="nulová",J141,0)</f>
        <v>0</v>
      </c>
      <c r="BJ141" s="23" t="s">
        <v>82</v>
      </c>
      <c r="BK141" s="222">
        <f>ROUND(I141*H141,2)</f>
        <v>0</v>
      </c>
      <c r="BL141" s="23" t="s">
        <v>141</v>
      </c>
      <c r="BM141" s="23" t="s">
        <v>623</v>
      </c>
    </row>
    <row r="142" s="1" customFormat="1">
      <c r="B142" s="45"/>
      <c r="C142" s="73"/>
      <c r="D142" s="236" t="s">
        <v>172</v>
      </c>
      <c r="E142" s="73"/>
      <c r="F142" s="237" t="s">
        <v>613</v>
      </c>
      <c r="G142" s="73"/>
      <c r="H142" s="73"/>
      <c r="I142" s="183"/>
      <c r="J142" s="73"/>
      <c r="K142" s="73"/>
      <c r="L142" s="71"/>
      <c r="M142" s="238"/>
      <c r="N142" s="46"/>
      <c r="O142" s="46"/>
      <c r="P142" s="46"/>
      <c r="Q142" s="46"/>
      <c r="R142" s="46"/>
      <c r="S142" s="46"/>
      <c r="T142" s="94"/>
      <c r="AT142" s="23" t="s">
        <v>172</v>
      </c>
      <c r="AU142" s="23" t="s">
        <v>84</v>
      </c>
    </row>
    <row r="143" s="1" customFormat="1" ht="25.5" customHeight="1">
      <c r="B143" s="45"/>
      <c r="C143" s="211" t="s">
        <v>281</v>
      </c>
      <c r="D143" s="211" t="s">
        <v>128</v>
      </c>
      <c r="E143" s="212" t="s">
        <v>624</v>
      </c>
      <c r="F143" s="213" t="s">
        <v>625</v>
      </c>
      <c r="G143" s="214" t="s">
        <v>169</v>
      </c>
      <c r="H143" s="215">
        <v>3.8999999999999999</v>
      </c>
      <c r="I143" s="216"/>
      <c r="J143" s="217">
        <f>ROUND(I143*H143,2)</f>
        <v>0</v>
      </c>
      <c r="K143" s="213" t="s">
        <v>170</v>
      </c>
      <c r="L143" s="71"/>
      <c r="M143" s="218" t="s">
        <v>22</v>
      </c>
      <c r="N143" s="219" t="s">
        <v>45</v>
      </c>
      <c r="O143" s="46"/>
      <c r="P143" s="220">
        <f>O143*H143</f>
        <v>0</v>
      </c>
      <c r="Q143" s="220">
        <v>0.00628</v>
      </c>
      <c r="R143" s="220">
        <f>Q143*H143</f>
        <v>0.024492</v>
      </c>
      <c r="S143" s="220">
        <v>0</v>
      </c>
      <c r="T143" s="221">
        <f>S143*H143</f>
        <v>0</v>
      </c>
      <c r="AR143" s="23" t="s">
        <v>141</v>
      </c>
      <c r="AT143" s="23" t="s">
        <v>128</v>
      </c>
      <c r="AU143" s="23" t="s">
        <v>84</v>
      </c>
      <c r="AY143" s="23" t="s">
        <v>127</v>
      </c>
      <c r="BE143" s="222">
        <f>IF(N143="základní",J143,0)</f>
        <v>0</v>
      </c>
      <c r="BF143" s="222">
        <f>IF(N143="snížená",J143,0)</f>
        <v>0</v>
      </c>
      <c r="BG143" s="222">
        <f>IF(N143="zákl. přenesená",J143,0)</f>
        <v>0</v>
      </c>
      <c r="BH143" s="222">
        <f>IF(N143="sníž. přenesená",J143,0)</f>
        <v>0</v>
      </c>
      <c r="BI143" s="222">
        <f>IF(N143="nulová",J143,0)</f>
        <v>0</v>
      </c>
      <c r="BJ143" s="23" t="s">
        <v>82</v>
      </c>
      <c r="BK143" s="222">
        <f>ROUND(I143*H143,2)</f>
        <v>0</v>
      </c>
      <c r="BL143" s="23" t="s">
        <v>141</v>
      </c>
      <c r="BM143" s="23" t="s">
        <v>626</v>
      </c>
    </row>
    <row r="144" s="1" customFormat="1" ht="25.5" customHeight="1">
      <c r="B144" s="45"/>
      <c r="C144" s="211" t="s">
        <v>286</v>
      </c>
      <c r="D144" s="211" t="s">
        <v>128</v>
      </c>
      <c r="E144" s="212" t="s">
        <v>627</v>
      </c>
      <c r="F144" s="213" t="s">
        <v>628</v>
      </c>
      <c r="G144" s="214" t="s">
        <v>169</v>
      </c>
      <c r="H144" s="215">
        <v>2.8799999999999999</v>
      </c>
      <c r="I144" s="216"/>
      <c r="J144" s="217">
        <f>ROUND(I144*H144,2)</f>
        <v>0</v>
      </c>
      <c r="K144" s="213" t="s">
        <v>170</v>
      </c>
      <c r="L144" s="71"/>
      <c r="M144" s="218" t="s">
        <v>22</v>
      </c>
      <c r="N144" s="219" t="s">
        <v>45</v>
      </c>
      <c r="O144" s="46"/>
      <c r="P144" s="220">
        <f>O144*H144</f>
        <v>0</v>
      </c>
      <c r="Q144" s="220">
        <v>0</v>
      </c>
      <c r="R144" s="220">
        <f>Q144*H144</f>
        <v>0</v>
      </c>
      <c r="S144" s="220">
        <v>0</v>
      </c>
      <c r="T144" s="221">
        <f>S144*H144</f>
        <v>0</v>
      </c>
      <c r="AR144" s="23" t="s">
        <v>141</v>
      </c>
      <c r="AT144" s="23" t="s">
        <v>128</v>
      </c>
      <c r="AU144" s="23" t="s">
        <v>84</v>
      </c>
      <c r="AY144" s="23" t="s">
        <v>127</v>
      </c>
      <c r="BE144" s="222">
        <f>IF(N144="základní",J144,0)</f>
        <v>0</v>
      </c>
      <c r="BF144" s="222">
        <f>IF(N144="snížená",J144,0)</f>
        <v>0</v>
      </c>
      <c r="BG144" s="222">
        <f>IF(N144="zákl. přenesená",J144,0)</f>
        <v>0</v>
      </c>
      <c r="BH144" s="222">
        <f>IF(N144="sníž. přenesená",J144,0)</f>
        <v>0</v>
      </c>
      <c r="BI144" s="222">
        <f>IF(N144="nulová",J144,0)</f>
        <v>0</v>
      </c>
      <c r="BJ144" s="23" t="s">
        <v>82</v>
      </c>
      <c r="BK144" s="222">
        <f>ROUND(I144*H144,2)</f>
        <v>0</v>
      </c>
      <c r="BL144" s="23" t="s">
        <v>141</v>
      </c>
      <c r="BM144" s="23" t="s">
        <v>629</v>
      </c>
    </row>
    <row r="145" s="1" customFormat="1">
      <c r="B145" s="45"/>
      <c r="C145" s="73"/>
      <c r="D145" s="236" t="s">
        <v>172</v>
      </c>
      <c r="E145" s="73"/>
      <c r="F145" s="237" t="s">
        <v>630</v>
      </c>
      <c r="G145" s="73"/>
      <c r="H145" s="73"/>
      <c r="I145" s="183"/>
      <c r="J145" s="73"/>
      <c r="K145" s="73"/>
      <c r="L145" s="71"/>
      <c r="M145" s="238"/>
      <c r="N145" s="46"/>
      <c r="O145" s="46"/>
      <c r="P145" s="46"/>
      <c r="Q145" s="46"/>
      <c r="R145" s="46"/>
      <c r="S145" s="46"/>
      <c r="T145" s="94"/>
      <c r="AT145" s="23" t="s">
        <v>172</v>
      </c>
      <c r="AU145" s="23" t="s">
        <v>84</v>
      </c>
    </row>
    <row r="146" s="12" customFormat="1">
      <c r="B146" s="249"/>
      <c r="C146" s="250"/>
      <c r="D146" s="236" t="s">
        <v>174</v>
      </c>
      <c r="E146" s="251" t="s">
        <v>22</v>
      </c>
      <c r="F146" s="252" t="s">
        <v>631</v>
      </c>
      <c r="G146" s="250"/>
      <c r="H146" s="253">
        <v>2.8799999999999999</v>
      </c>
      <c r="I146" s="254"/>
      <c r="J146" s="250"/>
      <c r="K146" s="250"/>
      <c r="L146" s="255"/>
      <c r="M146" s="256"/>
      <c r="N146" s="257"/>
      <c r="O146" s="257"/>
      <c r="P146" s="257"/>
      <c r="Q146" s="257"/>
      <c r="R146" s="257"/>
      <c r="S146" s="257"/>
      <c r="T146" s="258"/>
      <c r="AT146" s="259" t="s">
        <v>174</v>
      </c>
      <c r="AU146" s="259" t="s">
        <v>84</v>
      </c>
      <c r="AV146" s="12" t="s">
        <v>84</v>
      </c>
      <c r="AW146" s="12" t="s">
        <v>38</v>
      </c>
      <c r="AX146" s="12" t="s">
        <v>74</v>
      </c>
      <c r="AY146" s="259" t="s">
        <v>127</v>
      </c>
    </row>
    <row r="147" s="13" customFormat="1">
      <c r="B147" s="260"/>
      <c r="C147" s="261"/>
      <c r="D147" s="236" t="s">
        <v>174</v>
      </c>
      <c r="E147" s="262" t="s">
        <v>22</v>
      </c>
      <c r="F147" s="263" t="s">
        <v>179</v>
      </c>
      <c r="G147" s="261"/>
      <c r="H147" s="264">
        <v>2.8799999999999999</v>
      </c>
      <c r="I147" s="265"/>
      <c r="J147" s="261"/>
      <c r="K147" s="261"/>
      <c r="L147" s="266"/>
      <c r="M147" s="267"/>
      <c r="N147" s="268"/>
      <c r="O147" s="268"/>
      <c r="P147" s="268"/>
      <c r="Q147" s="268"/>
      <c r="R147" s="268"/>
      <c r="S147" s="268"/>
      <c r="T147" s="269"/>
      <c r="AT147" s="270" t="s">
        <v>174</v>
      </c>
      <c r="AU147" s="270" t="s">
        <v>84</v>
      </c>
      <c r="AV147" s="13" t="s">
        <v>141</v>
      </c>
      <c r="AW147" s="13" t="s">
        <v>38</v>
      </c>
      <c r="AX147" s="13" t="s">
        <v>82</v>
      </c>
      <c r="AY147" s="270" t="s">
        <v>127</v>
      </c>
    </row>
    <row r="148" s="1" customFormat="1" ht="25.5" customHeight="1">
      <c r="B148" s="45"/>
      <c r="C148" s="211" t="s">
        <v>9</v>
      </c>
      <c r="D148" s="211" t="s">
        <v>128</v>
      </c>
      <c r="E148" s="212" t="s">
        <v>632</v>
      </c>
      <c r="F148" s="213" t="s">
        <v>633</v>
      </c>
      <c r="G148" s="214" t="s">
        <v>192</v>
      </c>
      <c r="H148" s="215">
        <v>0.32400000000000001</v>
      </c>
      <c r="I148" s="216"/>
      <c r="J148" s="217">
        <f>ROUND(I148*H148,2)</f>
        <v>0</v>
      </c>
      <c r="K148" s="213" t="s">
        <v>170</v>
      </c>
      <c r="L148" s="71"/>
      <c r="M148" s="218" t="s">
        <v>22</v>
      </c>
      <c r="N148" s="219" t="s">
        <v>45</v>
      </c>
      <c r="O148" s="46"/>
      <c r="P148" s="220">
        <f>O148*H148</f>
        <v>0</v>
      </c>
      <c r="Q148" s="220">
        <v>1.98</v>
      </c>
      <c r="R148" s="220">
        <f>Q148*H148</f>
        <v>0.64151999999999998</v>
      </c>
      <c r="S148" s="220">
        <v>0</v>
      </c>
      <c r="T148" s="221">
        <f>S148*H148</f>
        <v>0</v>
      </c>
      <c r="AR148" s="23" t="s">
        <v>141</v>
      </c>
      <c r="AT148" s="23" t="s">
        <v>128</v>
      </c>
      <c r="AU148" s="23" t="s">
        <v>84</v>
      </c>
      <c r="AY148" s="23" t="s">
        <v>127</v>
      </c>
      <c r="BE148" s="222">
        <f>IF(N148="základní",J148,0)</f>
        <v>0</v>
      </c>
      <c r="BF148" s="222">
        <f>IF(N148="snížená",J148,0)</f>
        <v>0</v>
      </c>
      <c r="BG148" s="222">
        <f>IF(N148="zákl. přenesená",J148,0)</f>
        <v>0</v>
      </c>
      <c r="BH148" s="222">
        <f>IF(N148="sníž. přenesená",J148,0)</f>
        <v>0</v>
      </c>
      <c r="BI148" s="222">
        <f>IF(N148="nulová",J148,0)</f>
        <v>0</v>
      </c>
      <c r="BJ148" s="23" t="s">
        <v>82</v>
      </c>
      <c r="BK148" s="222">
        <f>ROUND(I148*H148,2)</f>
        <v>0</v>
      </c>
      <c r="BL148" s="23" t="s">
        <v>141</v>
      </c>
      <c r="BM148" s="23" t="s">
        <v>634</v>
      </c>
    </row>
    <row r="149" s="1" customFormat="1">
      <c r="B149" s="45"/>
      <c r="C149" s="73"/>
      <c r="D149" s="236" t="s">
        <v>172</v>
      </c>
      <c r="E149" s="73"/>
      <c r="F149" s="237" t="s">
        <v>635</v>
      </c>
      <c r="G149" s="73"/>
      <c r="H149" s="73"/>
      <c r="I149" s="183"/>
      <c r="J149" s="73"/>
      <c r="K149" s="73"/>
      <c r="L149" s="71"/>
      <c r="M149" s="238"/>
      <c r="N149" s="46"/>
      <c r="O149" s="46"/>
      <c r="P149" s="46"/>
      <c r="Q149" s="46"/>
      <c r="R149" s="46"/>
      <c r="S149" s="46"/>
      <c r="T149" s="94"/>
      <c r="AT149" s="23" t="s">
        <v>172</v>
      </c>
      <c r="AU149" s="23" t="s">
        <v>84</v>
      </c>
    </row>
    <row r="150" s="12" customFormat="1">
      <c r="B150" s="249"/>
      <c r="C150" s="250"/>
      <c r="D150" s="236" t="s">
        <v>174</v>
      </c>
      <c r="E150" s="251" t="s">
        <v>22</v>
      </c>
      <c r="F150" s="252" t="s">
        <v>636</v>
      </c>
      <c r="G150" s="250"/>
      <c r="H150" s="253">
        <v>0.32400000000000001</v>
      </c>
      <c r="I150" s="254"/>
      <c r="J150" s="250"/>
      <c r="K150" s="250"/>
      <c r="L150" s="255"/>
      <c r="M150" s="256"/>
      <c r="N150" s="257"/>
      <c r="O150" s="257"/>
      <c r="P150" s="257"/>
      <c r="Q150" s="257"/>
      <c r="R150" s="257"/>
      <c r="S150" s="257"/>
      <c r="T150" s="258"/>
      <c r="AT150" s="259" t="s">
        <v>174</v>
      </c>
      <c r="AU150" s="259" t="s">
        <v>84</v>
      </c>
      <c r="AV150" s="12" t="s">
        <v>84</v>
      </c>
      <c r="AW150" s="12" t="s">
        <v>38</v>
      </c>
      <c r="AX150" s="12" t="s">
        <v>74</v>
      </c>
      <c r="AY150" s="259" t="s">
        <v>127</v>
      </c>
    </row>
    <row r="151" s="13" customFormat="1">
      <c r="B151" s="260"/>
      <c r="C151" s="261"/>
      <c r="D151" s="236" t="s">
        <v>174</v>
      </c>
      <c r="E151" s="262" t="s">
        <v>22</v>
      </c>
      <c r="F151" s="263" t="s">
        <v>179</v>
      </c>
      <c r="G151" s="261"/>
      <c r="H151" s="264">
        <v>0.32400000000000001</v>
      </c>
      <c r="I151" s="265"/>
      <c r="J151" s="261"/>
      <c r="K151" s="261"/>
      <c r="L151" s="266"/>
      <c r="M151" s="267"/>
      <c r="N151" s="268"/>
      <c r="O151" s="268"/>
      <c r="P151" s="268"/>
      <c r="Q151" s="268"/>
      <c r="R151" s="268"/>
      <c r="S151" s="268"/>
      <c r="T151" s="269"/>
      <c r="AT151" s="270" t="s">
        <v>174</v>
      </c>
      <c r="AU151" s="270" t="s">
        <v>84</v>
      </c>
      <c r="AV151" s="13" t="s">
        <v>141</v>
      </c>
      <c r="AW151" s="13" t="s">
        <v>38</v>
      </c>
      <c r="AX151" s="13" t="s">
        <v>82</v>
      </c>
      <c r="AY151" s="270" t="s">
        <v>127</v>
      </c>
    </row>
    <row r="152" s="1" customFormat="1" ht="25.5" customHeight="1">
      <c r="B152" s="45"/>
      <c r="C152" s="211" t="s">
        <v>293</v>
      </c>
      <c r="D152" s="211" t="s">
        <v>128</v>
      </c>
      <c r="E152" s="212" t="s">
        <v>637</v>
      </c>
      <c r="F152" s="213" t="s">
        <v>638</v>
      </c>
      <c r="G152" s="214" t="s">
        <v>169</v>
      </c>
      <c r="H152" s="215">
        <v>2.1600000000000001</v>
      </c>
      <c r="I152" s="216"/>
      <c r="J152" s="217">
        <f>ROUND(I152*H152,2)</f>
        <v>0</v>
      </c>
      <c r="K152" s="213" t="s">
        <v>170</v>
      </c>
      <c r="L152" s="71"/>
      <c r="M152" s="218" t="s">
        <v>22</v>
      </c>
      <c r="N152" s="219" t="s">
        <v>45</v>
      </c>
      <c r="O152" s="46"/>
      <c r="P152" s="220">
        <f>O152*H152</f>
        <v>0</v>
      </c>
      <c r="Q152" s="220">
        <v>0.26140999999999998</v>
      </c>
      <c r="R152" s="220">
        <f>Q152*H152</f>
        <v>0.56464559999999997</v>
      </c>
      <c r="S152" s="220">
        <v>0</v>
      </c>
      <c r="T152" s="221">
        <f>S152*H152</f>
        <v>0</v>
      </c>
      <c r="AR152" s="23" t="s">
        <v>141</v>
      </c>
      <c r="AT152" s="23" t="s">
        <v>128</v>
      </c>
      <c r="AU152" s="23" t="s">
        <v>84</v>
      </c>
      <c r="AY152" s="23" t="s">
        <v>127</v>
      </c>
      <c r="BE152" s="222">
        <f>IF(N152="základní",J152,0)</f>
        <v>0</v>
      </c>
      <c r="BF152" s="222">
        <f>IF(N152="snížená",J152,0)</f>
        <v>0</v>
      </c>
      <c r="BG152" s="222">
        <f>IF(N152="zákl. přenesená",J152,0)</f>
        <v>0</v>
      </c>
      <c r="BH152" s="222">
        <f>IF(N152="sníž. přenesená",J152,0)</f>
        <v>0</v>
      </c>
      <c r="BI152" s="222">
        <f>IF(N152="nulová",J152,0)</f>
        <v>0</v>
      </c>
      <c r="BJ152" s="23" t="s">
        <v>82</v>
      </c>
      <c r="BK152" s="222">
        <f>ROUND(I152*H152,2)</f>
        <v>0</v>
      </c>
      <c r="BL152" s="23" t="s">
        <v>141</v>
      </c>
      <c r="BM152" s="23" t="s">
        <v>639</v>
      </c>
    </row>
    <row r="153" s="12" customFormat="1">
      <c r="B153" s="249"/>
      <c r="C153" s="250"/>
      <c r="D153" s="236" t="s">
        <v>174</v>
      </c>
      <c r="E153" s="251" t="s">
        <v>22</v>
      </c>
      <c r="F153" s="252" t="s">
        <v>640</v>
      </c>
      <c r="G153" s="250"/>
      <c r="H153" s="253">
        <v>2.1600000000000001</v>
      </c>
      <c r="I153" s="254"/>
      <c r="J153" s="250"/>
      <c r="K153" s="250"/>
      <c r="L153" s="255"/>
      <c r="M153" s="256"/>
      <c r="N153" s="257"/>
      <c r="O153" s="257"/>
      <c r="P153" s="257"/>
      <c r="Q153" s="257"/>
      <c r="R153" s="257"/>
      <c r="S153" s="257"/>
      <c r="T153" s="258"/>
      <c r="AT153" s="259" t="s">
        <v>174</v>
      </c>
      <c r="AU153" s="259" t="s">
        <v>84</v>
      </c>
      <c r="AV153" s="12" t="s">
        <v>84</v>
      </c>
      <c r="AW153" s="12" t="s">
        <v>38</v>
      </c>
      <c r="AX153" s="12" t="s">
        <v>74</v>
      </c>
      <c r="AY153" s="259" t="s">
        <v>127</v>
      </c>
    </row>
    <row r="154" s="13" customFormat="1">
      <c r="B154" s="260"/>
      <c r="C154" s="261"/>
      <c r="D154" s="236" t="s">
        <v>174</v>
      </c>
      <c r="E154" s="262" t="s">
        <v>22</v>
      </c>
      <c r="F154" s="263" t="s">
        <v>179</v>
      </c>
      <c r="G154" s="261"/>
      <c r="H154" s="264">
        <v>2.1600000000000001</v>
      </c>
      <c r="I154" s="265"/>
      <c r="J154" s="261"/>
      <c r="K154" s="261"/>
      <c r="L154" s="266"/>
      <c r="M154" s="267"/>
      <c r="N154" s="268"/>
      <c r="O154" s="268"/>
      <c r="P154" s="268"/>
      <c r="Q154" s="268"/>
      <c r="R154" s="268"/>
      <c r="S154" s="268"/>
      <c r="T154" s="269"/>
      <c r="AT154" s="270" t="s">
        <v>174</v>
      </c>
      <c r="AU154" s="270" t="s">
        <v>84</v>
      </c>
      <c r="AV154" s="13" t="s">
        <v>141</v>
      </c>
      <c r="AW154" s="13" t="s">
        <v>38</v>
      </c>
      <c r="AX154" s="13" t="s">
        <v>82</v>
      </c>
      <c r="AY154" s="270" t="s">
        <v>127</v>
      </c>
    </row>
    <row r="155" s="1" customFormat="1" ht="25.5" customHeight="1">
      <c r="B155" s="45"/>
      <c r="C155" s="211" t="s">
        <v>303</v>
      </c>
      <c r="D155" s="211" t="s">
        <v>128</v>
      </c>
      <c r="E155" s="212" t="s">
        <v>641</v>
      </c>
      <c r="F155" s="213" t="s">
        <v>642</v>
      </c>
      <c r="G155" s="214" t="s">
        <v>356</v>
      </c>
      <c r="H155" s="215">
        <v>1</v>
      </c>
      <c r="I155" s="216"/>
      <c r="J155" s="217">
        <f>ROUND(I155*H155,2)</f>
        <v>0</v>
      </c>
      <c r="K155" s="213" t="s">
        <v>170</v>
      </c>
      <c r="L155" s="71"/>
      <c r="M155" s="218" t="s">
        <v>22</v>
      </c>
      <c r="N155" s="219" t="s">
        <v>45</v>
      </c>
      <c r="O155" s="46"/>
      <c r="P155" s="220">
        <f>O155*H155</f>
        <v>0</v>
      </c>
      <c r="Q155" s="220">
        <v>0.025159999999999998</v>
      </c>
      <c r="R155" s="220">
        <f>Q155*H155</f>
        <v>0.025159999999999998</v>
      </c>
      <c r="S155" s="220">
        <v>0</v>
      </c>
      <c r="T155" s="221">
        <f>S155*H155</f>
        <v>0</v>
      </c>
      <c r="AR155" s="23" t="s">
        <v>141</v>
      </c>
      <c r="AT155" s="23" t="s">
        <v>128</v>
      </c>
      <c r="AU155" s="23" t="s">
        <v>84</v>
      </c>
      <c r="AY155" s="23" t="s">
        <v>127</v>
      </c>
      <c r="BE155" s="222">
        <f>IF(N155="základní",J155,0)</f>
        <v>0</v>
      </c>
      <c r="BF155" s="222">
        <f>IF(N155="snížená",J155,0)</f>
        <v>0</v>
      </c>
      <c r="BG155" s="222">
        <f>IF(N155="zákl. přenesená",J155,0)</f>
        <v>0</v>
      </c>
      <c r="BH155" s="222">
        <f>IF(N155="sníž. přenesená",J155,0)</f>
        <v>0</v>
      </c>
      <c r="BI155" s="222">
        <f>IF(N155="nulová",J155,0)</f>
        <v>0</v>
      </c>
      <c r="BJ155" s="23" t="s">
        <v>82</v>
      </c>
      <c r="BK155" s="222">
        <f>ROUND(I155*H155,2)</f>
        <v>0</v>
      </c>
      <c r="BL155" s="23" t="s">
        <v>141</v>
      </c>
      <c r="BM155" s="23" t="s">
        <v>643</v>
      </c>
    </row>
    <row r="156" s="1" customFormat="1">
      <c r="B156" s="45"/>
      <c r="C156" s="73"/>
      <c r="D156" s="236" t="s">
        <v>172</v>
      </c>
      <c r="E156" s="73"/>
      <c r="F156" s="237" t="s">
        <v>644</v>
      </c>
      <c r="G156" s="73"/>
      <c r="H156" s="73"/>
      <c r="I156" s="183"/>
      <c r="J156" s="73"/>
      <c r="K156" s="73"/>
      <c r="L156" s="71"/>
      <c r="M156" s="238"/>
      <c r="N156" s="46"/>
      <c r="O156" s="46"/>
      <c r="P156" s="46"/>
      <c r="Q156" s="46"/>
      <c r="R156" s="46"/>
      <c r="S156" s="46"/>
      <c r="T156" s="94"/>
      <c r="AT156" s="23" t="s">
        <v>172</v>
      </c>
      <c r="AU156" s="23" t="s">
        <v>84</v>
      </c>
    </row>
    <row r="157" s="1" customFormat="1" ht="25.5" customHeight="1">
      <c r="B157" s="45"/>
      <c r="C157" s="271" t="s">
        <v>310</v>
      </c>
      <c r="D157" s="271" t="s">
        <v>251</v>
      </c>
      <c r="E157" s="272" t="s">
        <v>645</v>
      </c>
      <c r="F157" s="273" t="s">
        <v>646</v>
      </c>
      <c r="G157" s="274" t="s">
        <v>356</v>
      </c>
      <c r="H157" s="275">
        <v>1</v>
      </c>
      <c r="I157" s="276"/>
      <c r="J157" s="277">
        <f>ROUND(I157*H157,2)</f>
        <v>0</v>
      </c>
      <c r="K157" s="273" t="s">
        <v>22</v>
      </c>
      <c r="L157" s="278"/>
      <c r="M157" s="279" t="s">
        <v>22</v>
      </c>
      <c r="N157" s="280" t="s">
        <v>45</v>
      </c>
      <c r="O157" s="46"/>
      <c r="P157" s="220">
        <f>O157*H157</f>
        <v>0</v>
      </c>
      <c r="Q157" s="220">
        <v>0.0032000000000000002</v>
      </c>
      <c r="R157" s="220">
        <f>Q157*H157</f>
        <v>0.0032000000000000002</v>
      </c>
      <c r="S157" s="220">
        <v>0</v>
      </c>
      <c r="T157" s="221">
        <f>S157*H157</f>
        <v>0</v>
      </c>
      <c r="AR157" s="23" t="s">
        <v>218</v>
      </c>
      <c r="AT157" s="23" t="s">
        <v>251</v>
      </c>
      <c r="AU157" s="23" t="s">
        <v>84</v>
      </c>
      <c r="AY157" s="23" t="s">
        <v>127</v>
      </c>
      <c r="BE157" s="222">
        <f>IF(N157="základní",J157,0)</f>
        <v>0</v>
      </c>
      <c r="BF157" s="222">
        <f>IF(N157="snížená",J157,0)</f>
        <v>0</v>
      </c>
      <c r="BG157" s="222">
        <f>IF(N157="zákl. přenesená",J157,0)</f>
        <v>0</v>
      </c>
      <c r="BH157" s="222">
        <f>IF(N157="sníž. přenesená",J157,0)</f>
        <v>0</v>
      </c>
      <c r="BI157" s="222">
        <f>IF(N157="nulová",J157,0)</f>
        <v>0</v>
      </c>
      <c r="BJ157" s="23" t="s">
        <v>82</v>
      </c>
      <c r="BK157" s="222">
        <f>ROUND(I157*H157,2)</f>
        <v>0</v>
      </c>
      <c r="BL157" s="23" t="s">
        <v>141</v>
      </c>
      <c r="BM157" s="23" t="s">
        <v>647</v>
      </c>
    </row>
    <row r="158" s="9" customFormat="1" ht="29.88" customHeight="1">
      <c r="B158" s="197"/>
      <c r="C158" s="198"/>
      <c r="D158" s="199" t="s">
        <v>73</v>
      </c>
      <c r="E158" s="234" t="s">
        <v>223</v>
      </c>
      <c r="F158" s="234" t="s">
        <v>302</v>
      </c>
      <c r="G158" s="198"/>
      <c r="H158" s="198"/>
      <c r="I158" s="201"/>
      <c r="J158" s="235">
        <f>BK158</f>
        <v>0</v>
      </c>
      <c r="K158" s="198"/>
      <c r="L158" s="203"/>
      <c r="M158" s="204"/>
      <c r="N158" s="205"/>
      <c r="O158" s="205"/>
      <c r="P158" s="206">
        <f>SUM(P159:P167)</f>
        <v>0</v>
      </c>
      <c r="Q158" s="205"/>
      <c r="R158" s="206">
        <f>SUM(R159:R167)</f>
        <v>0.00076800000000000002</v>
      </c>
      <c r="S158" s="205"/>
      <c r="T158" s="207">
        <f>SUM(T159:T167)</f>
        <v>3.4295399999999998</v>
      </c>
      <c r="AR158" s="208" t="s">
        <v>82</v>
      </c>
      <c r="AT158" s="209" t="s">
        <v>73</v>
      </c>
      <c r="AU158" s="209" t="s">
        <v>82</v>
      </c>
      <c r="AY158" s="208" t="s">
        <v>127</v>
      </c>
      <c r="BK158" s="210">
        <f>SUM(BK159:BK167)</f>
        <v>0</v>
      </c>
    </row>
    <row r="159" s="1" customFormat="1" ht="25.5" customHeight="1">
      <c r="B159" s="45"/>
      <c r="C159" s="211" t="s">
        <v>315</v>
      </c>
      <c r="D159" s="211" t="s">
        <v>128</v>
      </c>
      <c r="E159" s="212" t="s">
        <v>648</v>
      </c>
      <c r="F159" s="213" t="s">
        <v>649</v>
      </c>
      <c r="G159" s="214" t="s">
        <v>296</v>
      </c>
      <c r="H159" s="215">
        <v>0.80000000000000004</v>
      </c>
      <c r="I159" s="216"/>
      <c r="J159" s="217">
        <f>ROUND(I159*H159,2)</f>
        <v>0</v>
      </c>
      <c r="K159" s="213" t="s">
        <v>170</v>
      </c>
      <c r="L159" s="71"/>
      <c r="M159" s="218" t="s">
        <v>22</v>
      </c>
      <c r="N159" s="219" t="s">
        <v>45</v>
      </c>
      <c r="O159" s="46"/>
      <c r="P159" s="220">
        <f>O159*H159</f>
        <v>0</v>
      </c>
      <c r="Q159" s="220">
        <v>0.00096000000000000002</v>
      </c>
      <c r="R159" s="220">
        <f>Q159*H159</f>
        <v>0.00076800000000000002</v>
      </c>
      <c r="S159" s="220">
        <v>0.031</v>
      </c>
      <c r="T159" s="221">
        <f>S159*H159</f>
        <v>0.024800000000000003</v>
      </c>
      <c r="AR159" s="23" t="s">
        <v>141</v>
      </c>
      <c r="AT159" s="23" t="s">
        <v>128</v>
      </c>
      <c r="AU159" s="23" t="s">
        <v>84</v>
      </c>
      <c r="AY159" s="23" t="s">
        <v>127</v>
      </c>
      <c r="BE159" s="222">
        <f>IF(N159="základní",J159,0)</f>
        <v>0</v>
      </c>
      <c r="BF159" s="222">
        <f>IF(N159="snížená",J159,0)</f>
        <v>0</v>
      </c>
      <c r="BG159" s="222">
        <f>IF(N159="zákl. přenesená",J159,0)</f>
        <v>0</v>
      </c>
      <c r="BH159" s="222">
        <f>IF(N159="sníž. přenesená",J159,0)</f>
        <v>0</v>
      </c>
      <c r="BI159" s="222">
        <f>IF(N159="nulová",J159,0)</f>
        <v>0</v>
      </c>
      <c r="BJ159" s="23" t="s">
        <v>82</v>
      </c>
      <c r="BK159" s="222">
        <f>ROUND(I159*H159,2)</f>
        <v>0</v>
      </c>
      <c r="BL159" s="23" t="s">
        <v>141</v>
      </c>
      <c r="BM159" s="23" t="s">
        <v>650</v>
      </c>
    </row>
    <row r="160" s="1" customFormat="1">
      <c r="B160" s="45"/>
      <c r="C160" s="73"/>
      <c r="D160" s="236" t="s">
        <v>172</v>
      </c>
      <c r="E160" s="73"/>
      <c r="F160" s="237" t="s">
        <v>651</v>
      </c>
      <c r="G160" s="73"/>
      <c r="H160" s="73"/>
      <c r="I160" s="183"/>
      <c r="J160" s="73"/>
      <c r="K160" s="73"/>
      <c r="L160" s="71"/>
      <c r="M160" s="238"/>
      <c r="N160" s="46"/>
      <c r="O160" s="46"/>
      <c r="P160" s="46"/>
      <c r="Q160" s="46"/>
      <c r="R160" s="46"/>
      <c r="S160" s="46"/>
      <c r="T160" s="94"/>
      <c r="AT160" s="23" t="s">
        <v>172</v>
      </c>
      <c r="AU160" s="23" t="s">
        <v>84</v>
      </c>
    </row>
    <row r="161" s="11" customFormat="1">
      <c r="B161" s="239"/>
      <c r="C161" s="240"/>
      <c r="D161" s="236" t="s">
        <v>174</v>
      </c>
      <c r="E161" s="241" t="s">
        <v>22</v>
      </c>
      <c r="F161" s="242" t="s">
        <v>652</v>
      </c>
      <c r="G161" s="240"/>
      <c r="H161" s="241" t="s">
        <v>22</v>
      </c>
      <c r="I161" s="243"/>
      <c r="J161" s="240"/>
      <c r="K161" s="240"/>
      <c r="L161" s="244"/>
      <c r="M161" s="245"/>
      <c r="N161" s="246"/>
      <c r="O161" s="246"/>
      <c r="P161" s="246"/>
      <c r="Q161" s="246"/>
      <c r="R161" s="246"/>
      <c r="S161" s="246"/>
      <c r="T161" s="247"/>
      <c r="AT161" s="248" t="s">
        <v>174</v>
      </c>
      <c r="AU161" s="248" t="s">
        <v>84</v>
      </c>
      <c r="AV161" s="11" t="s">
        <v>82</v>
      </c>
      <c r="AW161" s="11" t="s">
        <v>38</v>
      </c>
      <c r="AX161" s="11" t="s">
        <v>74</v>
      </c>
      <c r="AY161" s="248" t="s">
        <v>127</v>
      </c>
    </row>
    <row r="162" s="12" customFormat="1">
      <c r="B162" s="249"/>
      <c r="C162" s="250"/>
      <c r="D162" s="236" t="s">
        <v>174</v>
      </c>
      <c r="E162" s="251" t="s">
        <v>22</v>
      </c>
      <c r="F162" s="252" t="s">
        <v>653</v>
      </c>
      <c r="G162" s="250"/>
      <c r="H162" s="253">
        <v>0.80000000000000004</v>
      </c>
      <c r="I162" s="254"/>
      <c r="J162" s="250"/>
      <c r="K162" s="250"/>
      <c r="L162" s="255"/>
      <c r="M162" s="256"/>
      <c r="N162" s="257"/>
      <c r="O162" s="257"/>
      <c r="P162" s="257"/>
      <c r="Q162" s="257"/>
      <c r="R162" s="257"/>
      <c r="S162" s="257"/>
      <c r="T162" s="258"/>
      <c r="AT162" s="259" t="s">
        <v>174</v>
      </c>
      <c r="AU162" s="259" t="s">
        <v>84</v>
      </c>
      <c r="AV162" s="12" t="s">
        <v>84</v>
      </c>
      <c r="AW162" s="12" t="s">
        <v>38</v>
      </c>
      <c r="AX162" s="12" t="s">
        <v>74</v>
      </c>
      <c r="AY162" s="259" t="s">
        <v>127</v>
      </c>
    </row>
    <row r="163" s="13" customFormat="1">
      <c r="B163" s="260"/>
      <c r="C163" s="261"/>
      <c r="D163" s="236" t="s">
        <v>174</v>
      </c>
      <c r="E163" s="262" t="s">
        <v>22</v>
      </c>
      <c r="F163" s="263" t="s">
        <v>179</v>
      </c>
      <c r="G163" s="261"/>
      <c r="H163" s="264">
        <v>0.80000000000000004</v>
      </c>
      <c r="I163" s="265"/>
      <c r="J163" s="261"/>
      <c r="K163" s="261"/>
      <c r="L163" s="266"/>
      <c r="M163" s="267"/>
      <c r="N163" s="268"/>
      <c r="O163" s="268"/>
      <c r="P163" s="268"/>
      <c r="Q163" s="268"/>
      <c r="R163" s="268"/>
      <c r="S163" s="268"/>
      <c r="T163" s="269"/>
      <c r="AT163" s="270" t="s">
        <v>174</v>
      </c>
      <c r="AU163" s="270" t="s">
        <v>84</v>
      </c>
      <c r="AV163" s="13" t="s">
        <v>141</v>
      </c>
      <c r="AW163" s="13" t="s">
        <v>38</v>
      </c>
      <c r="AX163" s="13" t="s">
        <v>82</v>
      </c>
      <c r="AY163" s="270" t="s">
        <v>127</v>
      </c>
    </row>
    <row r="164" s="1" customFormat="1" ht="25.5" customHeight="1">
      <c r="B164" s="45"/>
      <c r="C164" s="211" t="s">
        <v>320</v>
      </c>
      <c r="D164" s="211" t="s">
        <v>128</v>
      </c>
      <c r="E164" s="212" t="s">
        <v>654</v>
      </c>
      <c r="F164" s="213" t="s">
        <v>655</v>
      </c>
      <c r="G164" s="214" t="s">
        <v>192</v>
      </c>
      <c r="H164" s="215">
        <v>9.202</v>
      </c>
      <c r="I164" s="216"/>
      <c r="J164" s="217">
        <f>ROUND(I164*H164,2)</f>
        <v>0</v>
      </c>
      <c r="K164" s="213" t="s">
        <v>170</v>
      </c>
      <c r="L164" s="71"/>
      <c r="M164" s="218" t="s">
        <v>22</v>
      </c>
      <c r="N164" s="219" t="s">
        <v>45</v>
      </c>
      <c r="O164" s="46"/>
      <c r="P164" s="220">
        <f>O164*H164</f>
        <v>0</v>
      </c>
      <c r="Q164" s="220">
        <v>0</v>
      </c>
      <c r="R164" s="220">
        <f>Q164*H164</f>
        <v>0</v>
      </c>
      <c r="S164" s="220">
        <v>0.37</v>
      </c>
      <c r="T164" s="221">
        <f>S164*H164</f>
        <v>3.4047399999999999</v>
      </c>
      <c r="AR164" s="23" t="s">
        <v>141</v>
      </c>
      <c r="AT164" s="23" t="s">
        <v>128</v>
      </c>
      <c r="AU164" s="23" t="s">
        <v>84</v>
      </c>
      <c r="AY164" s="23" t="s">
        <v>127</v>
      </c>
      <c r="BE164" s="222">
        <f>IF(N164="základní",J164,0)</f>
        <v>0</v>
      </c>
      <c r="BF164" s="222">
        <f>IF(N164="snížená",J164,0)</f>
        <v>0</v>
      </c>
      <c r="BG164" s="222">
        <f>IF(N164="zákl. přenesená",J164,0)</f>
        <v>0</v>
      </c>
      <c r="BH164" s="222">
        <f>IF(N164="sníž. přenesená",J164,0)</f>
        <v>0</v>
      </c>
      <c r="BI164" s="222">
        <f>IF(N164="nulová",J164,0)</f>
        <v>0</v>
      </c>
      <c r="BJ164" s="23" t="s">
        <v>82</v>
      </c>
      <c r="BK164" s="222">
        <f>ROUND(I164*H164,2)</f>
        <v>0</v>
      </c>
      <c r="BL164" s="23" t="s">
        <v>141</v>
      </c>
      <c r="BM164" s="23" t="s">
        <v>656</v>
      </c>
    </row>
    <row r="165" s="1" customFormat="1">
      <c r="B165" s="45"/>
      <c r="C165" s="73"/>
      <c r="D165" s="236" t="s">
        <v>172</v>
      </c>
      <c r="E165" s="73"/>
      <c r="F165" s="237" t="s">
        <v>657</v>
      </c>
      <c r="G165" s="73"/>
      <c r="H165" s="73"/>
      <c r="I165" s="183"/>
      <c r="J165" s="73"/>
      <c r="K165" s="73"/>
      <c r="L165" s="71"/>
      <c r="M165" s="238"/>
      <c r="N165" s="46"/>
      <c r="O165" s="46"/>
      <c r="P165" s="46"/>
      <c r="Q165" s="46"/>
      <c r="R165" s="46"/>
      <c r="S165" s="46"/>
      <c r="T165" s="94"/>
      <c r="AT165" s="23" t="s">
        <v>172</v>
      </c>
      <c r="AU165" s="23" t="s">
        <v>84</v>
      </c>
    </row>
    <row r="166" s="12" customFormat="1">
      <c r="B166" s="249"/>
      <c r="C166" s="250"/>
      <c r="D166" s="236" t="s">
        <v>174</v>
      </c>
      <c r="E166" s="251" t="s">
        <v>22</v>
      </c>
      <c r="F166" s="252" t="s">
        <v>658</v>
      </c>
      <c r="G166" s="250"/>
      <c r="H166" s="253">
        <v>9.202</v>
      </c>
      <c r="I166" s="254"/>
      <c r="J166" s="250"/>
      <c r="K166" s="250"/>
      <c r="L166" s="255"/>
      <c r="M166" s="256"/>
      <c r="N166" s="257"/>
      <c r="O166" s="257"/>
      <c r="P166" s="257"/>
      <c r="Q166" s="257"/>
      <c r="R166" s="257"/>
      <c r="S166" s="257"/>
      <c r="T166" s="258"/>
      <c r="AT166" s="259" t="s">
        <v>174</v>
      </c>
      <c r="AU166" s="259" t="s">
        <v>84</v>
      </c>
      <c r="AV166" s="12" t="s">
        <v>84</v>
      </c>
      <c r="AW166" s="12" t="s">
        <v>38</v>
      </c>
      <c r="AX166" s="12" t="s">
        <v>74</v>
      </c>
      <c r="AY166" s="259" t="s">
        <v>127</v>
      </c>
    </row>
    <row r="167" s="13" customFormat="1">
      <c r="B167" s="260"/>
      <c r="C167" s="261"/>
      <c r="D167" s="236" t="s">
        <v>174</v>
      </c>
      <c r="E167" s="262" t="s">
        <v>22</v>
      </c>
      <c r="F167" s="263" t="s">
        <v>179</v>
      </c>
      <c r="G167" s="261"/>
      <c r="H167" s="264">
        <v>9.202</v>
      </c>
      <c r="I167" s="265"/>
      <c r="J167" s="261"/>
      <c r="K167" s="261"/>
      <c r="L167" s="266"/>
      <c r="M167" s="267"/>
      <c r="N167" s="268"/>
      <c r="O167" s="268"/>
      <c r="P167" s="268"/>
      <c r="Q167" s="268"/>
      <c r="R167" s="268"/>
      <c r="S167" s="268"/>
      <c r="T167" s="269"/>
      <c r="AT167" s="270" t="s">
        <v>174</v>
      </c>
      <c r="AU167" s="270" t="s">
        <v>84</v>
      </c>
      <c r="AV167" s="13" t="s">
        <v>141</v>
      </c>
      <c r="AW167" s="13" t="s">
        <v>38</v>
      </c>
      <c r="AX167" s="13" t="s">
        <v>82</v>
      </c>
      <c r="AY167" s="270" t="s">
        <v>127</v>
      </c>
    </row>
    <row r="168" s="9" customFormat="1" ht="29.88" customHeight="1">
      <c r="B168" s="197"/>
      <c r="C168" s="198"/>
      <c r="D168" s="199" t="s">
        <v>73</v>
      </c>
      <c r="E168" s="234" t="s">
        <v>308</v>
      </c>
      <c r="F168" s="234" t="s">
        <v>309</v>
      </c>
      <c r="G168" s="198"/>
      <c r="H168" s="198"/>
      <c r="I168" s="201"/>
      <c r="J168" s="235">
        <f>BK168</f>
        <v>0</v>
      </c>
      <c r="K168" s="198"/>
      <c r="L168" s="203"/>
      <c r="M168" s="204"/>
      <c r="N168" s="205"/>
      <c r="O168" s="205"/>
      <c r="P168" s="206">
        <f>SUM(P169:P176)</f>
        <v>0</v>
      </c>
      <c r="Q168" s="205"/>
      <c r="R168" s="206">
        <f>SUM(R169:R176)</f>
        <v>0</v>
      </c>
      <c r="S168" s="205"/>
      <c r="T168" s="207">
        <f>SUM(T169:T176)</f>
        <v>0</v>
      </c>
      <c r="AR168" s="208" t="s">
        <v>82</v>
      </c>
      <c r="AT168" s="209" t="s">
        <v>73</v>
      </c>
      <c r="AU168" s="209" t="s">
        <v>82</v>
      </c>
      <c r="AY168" s="208" t="s">
        <v>127</v>
      </c>
      <c r="BK168" s="210">
        <f>SUM(BK169:BK176)</f>
        <v>0</v>
      </c>
    </row>
    <row r="169" s="1" customFormat="1" ht="25.5" customHeight="1">
      <c r="B169" s="45"/>
      <c r="C169" s="211" t="s">
        <v>327</v>
      </c>
      <c r="D169" s="211" t="s">
        <v>128</v>
      </c>
      <c r="E169" s="212" t="s">
        <v>659</v>
      </c>
      <c r="F169" s="213" t="s">
        <v>660</v>
      </c>
      <c r="G169" s="214" t="s">
        <v>226</v>
      </c>
      <c r="H169" s="215">
        <v>3.4300000000000002</v>
      </c>
      <c r="I169" s="216"/>
      <c r="J169" s="217">
        <f>ROUND(I169*H169,2)</f>
        <v>0</v>
      </c>
      <c r="K169" s="213" t="s">
        <v>170</v>
      </c>
      <c r="L169" s="71"/>
      <c r="M169" s="218" t="s">
        <v>22</v>
      </c>
      <c r="N169" s="219" t="s">
        <v>45</v>
      </c>
      <c r="O169" s="46"/>
      <c r="P169" s="220">
        <f>O169*H169</f>
        <v>0</v>
      </c>
      <c r="Q169" s="220">
        <v>0</v>
      </c>
      <c r="R169" s="220">
        <f>Q169*H169</f>
        <v>0</v>
      </c>
      <c r="S169" s="220">
        <v>0</v>
      </c>
      <c r="T169" s="221">
        <f>S169*H169</f>
        <v>0</v>
      </c>
      <c r="AR169" s="23" t="s">
        <v>141</v>
      </c>
      <c r="AT169" s="23" t="s">
        <v>128</v>
      </c>
      <c r="AU169" s="23" t="s">
        <v>84</v>
      </c>
      <c r="AY169" s="23" t="s">
        <v>127</v>
      </c>
      <c r="BE169" s="222">
        <f>IF(N169="základní",J169,0)</f>
        <v>0</v>
      </c>
      <c r="BF169" s="222">
        <f>IF(N169="snížená",J169,0)</f>
        <v>0</v>
      </c>
      <c r="BG169" s="222">
        <f>IF(N169="zákl. přenesená",J169,0)</f>
        <v>0</v>
      </c>
      <c r="BH169" s="222">
        <f>IF(N169="sníž. přenesená",J169,0)</f>
        <v>0</v>
      </c>
      <c r="BI169" s="222">
        <f>IF(N169="nulová",J169,0)</f>
        <v>0</v>
      </c>
      <c r="BJ169" s="23" t="s">
        <v>82</v>
      </c>
      <c r="BK169" s="222">
        <f>ROUND(I169*H169,2)</f>
        <v>0</v>
      </c>
      <c r="BL169" s="23" t="s">
        <v>141</v>
      </c>
      <c r="BM169" s="23" t="s">
        <v>661</v>
      </c>
    </row>
    <row r="170" s="1" customFormat="1">
      <c r="B170" s="45"/>
      <c r="C170" s="73"/>
      <c r="D170" s="236" t="s">
        <v>172</v>
      </c>
      <c r="E170" s="73"/>
      <c r="F170" s="237" t="s">
        <v>662</v>
      </c>
      <c r="G170" s="73"/>
      <c r="H170" s="73"/>
      <c r="I170" s="183"/>
      <c r="J170" s="73"/>
      <c r="K170" s="73"/>
      <c r="L170" s="71"/>
      <c r="M170" s="238"/>
      <c r="N170" s="46"/>
      <c r="O170" s="46"/>
      <c r="P170" s="46"/>
      <c r="Q170" s="46"/>
      <c r="R170" s="46"/>
      <c r="S170" s="46"/>
      <c r="T170" s="94"/>
      <c r="AT170" s="23" t="s">
        <v>172</v>
      </c>
      <c r="AU170" s="23" t="s">
        <v>84</v>
      </c>
    </row>
    <row r="171" s="1" customFormat="1" ht="25.5" customHeight="1">
      <c r="B171" s="45"/>
      <c r="C171" s="211" t="s">
        <v>333</v>
      </c>
      <c r="D171" s="211" t="s">
        <v>128</v>
      </c>
      <c r="E171" s="212" t="s">
        <v>663</v>
      </c>
      <c r="F171" s="213" t="s">
        <v>664</v>
      </c>
      <c r="G171" s="214" t="s">
        <v>226</v>
      </c>
      <c r="H171" s="215">
        <v>116.62000000000001</v>
      </c>
      <c r="I171" s="216"/>
      <c r="J171" s="217">
        <f>ROUND(I171*H171,2)</f>
        <v>0</v>
      </c>
      <c r="K171" s="213" t="s">
        <v>170</v>
      </c>
      <c r="L171" s="71"/>
      <c r="M171" s="218" t="s">
        <v>22</v>
      </c>
      <c r="N171" s="219" t="s">
        <v>45</v>
      </c>
      <c r="O171" s="46"/>
      <c r="P171" s="220">
        <f>O171*H171</f>
        <v>0</v>
      </c>
      <c r="Q171" s="220">
        <v>0</v>
      </c>
      <c r="R171" s="220">
        <f>Q171*H171</f>
        <v>0</v>
      </c>
      <c r="S171" s="220">
        <v>0</v>
      </c>
      <c r="T171" s="221">
        <f>S171*H171</f>
        <v>0</v>
      </c>
      <c r="AR171" s="23" t="s">
        <v>141</v>
      </c>
      <c r="AT171" s="23" t="s">
        <v>128</v>
      </c>
      <c r="AU171" s="23" t="s">
        <v>84</v>
      </c>
      <c r="AY171" s="23" t="s">
        <v>127</v>
      </c>
      <c r="BE171" s="222">
        <f>IF(N171="základní",J171,0)</f>
        <v>0</v>
      </c>
      <c r="BF171" s="222">
        <f>IF(N171="snížená",J171,0)</f>
        <v>0</v>
      </c>
      <c r="BG171" s="222">
        <f>IF(N171="zákl. přenesená",J171,0)</f>
        <v>0</v>
      </c>
      <c r="BH171" s="222">
        <f>IF(N171="sníž. přenesená",J171,0)</f>
        <v>0</v>
      </c>
      <c r="BI171" s="222">
        <f>IF(N171="nulová",J171,0)</f>
        <v>0</v>
      </c>
      <c r="BJ171" s="23" t="s">
        <v>82</v>
      </c>
      <c r="BK171" s="222">
        <f>ROUND(I171*H171,2)</f>
        <v>0</v>
      </c>
      <c r="BL171" s="23" t="s">
        <v>141</v>
      </c>
      <c r="BM171" s="23" t="s">
        <v>665</v>
      </c>
    </row>
    <row r="172" s="1" customFormat="1">
      <c r="B172" s="45"/>
      <c r="C172" s="73"/>
      <c r="D172" s="236" t="s">
        <v>172</v>
      </c>
      <c r="E172" s="73"/>
      <c r="F172" s="237" t="s">
        <v>662</v>
      </c>
      <c r="G172" s="73"/>
      <c r="H172" s="73"/>
      <c r="I172" s="183"/>
      <c r="J172" s="73"/>
      <c r="K172" s="73"/>
      <c r="L172" s="71"/>
      <c r="M172" s="238"/>
      <c r="N172" s="46"/>
      <c r="O172" s="46"/>
      <c r="P172" s="46"/>
      <c r="Q172" s="46"/>
      <c r="R172" s="46"/>
      <c r="S172" s="46"/>
      <c r="T172" s="94"/>
      <c r="AT172" s="23" t="s">
        <v>172</v>
      </c>
      <c r="AU172" s="23" t="s">
        <v>84</v>
      </c>
    </row>
    <row r="173" s="12" customFormat="1">
      <c r="B173" s="249"/>
      <c r="C173" s="250"/>
      <c r="D173" s="236" t="s">
        <v>174</v>
      </c>
      <c r="E173" s="251" t="s">
        <v>22</v>
      </c>
      <c r="F173" s="252" t="s">
        <v>666</v>
      </c>
      <c r="G173" s="250"/>
      <c r="H173" s="253">
        <v>116.62000000000001</v>
      </c>
      <c r="I173" s="254"/>
      <c r="J173" s="250"/>
      <c r="K173" s="250"/>
      <c r="L173" s="255"/>
      <c r="M173" s="256"/>
      <c r="N173" s="257"/>
      <c r="O173" s="257"/>
      <c r="P173" s="257"/>
      <c r="Q173" s="257"/>
      <c r="R173" s="257"/>
      <c r="S173" s="257"/>
      <c r="T173" s="258"/>
      <c r="AT173" s="259" t="s">
        <v>174</v>
      </c>
      <c r="AU173" s="259" t="s">
        <v>84</v>
      </c>
      <c r="AV173" s="12" t="s">
        <v>84</v>
      </c>
      <c r="AW173" s="12" t="s">
        <v>38</v>
      </c>
      <c r="AX173" s="12" t="s">
        <v>74</v>
      </c>
      <c r="AY173" s="259" t="s">
        <v>127</v>
      </c>
    </row>
    <row r="174" s="13" customFormat="1">
      <c r="B174" s="260"/>
      <c r="C174" s="261"/>
      <c r="D174" s="236" t="s">
        <v>174</v>
      </c>
      <c r="E174" s="262" t="s">
        <v>22</v>
      </c>
      <c r="F174" s="263" t="s">
        <v>179</v>
      </c>
      <c r="G174" s="261"/>
      <c r="H174" s="264">
        <v>116.62000000000001</v>
      </c>
      <c r="I174" s="265"/>
      <c r="J174" s="261"/>
      <c r="K174" s="261"/>
      <c r="L174" s="266"/>
      <c r="M174" s="267"/>
      <c r="N174" s="268"/>
      <c r="O174" s="268"/>
      <c r="P174" s="268"/>
      <c r="Q174" s="268"/>
      <c r="R174" s="268"/>
      <c r="S174" s="268"/>
      <c r="T174" s="269"/>
      <c r="AT174" s="270" t="s">
        <v>174</v>
      </c>
      <c r="AU174" s="270" t="s">
        <v>84</v>
      </c>
      <c r="AV174" s="13" t="s">
        <v>141</v>
      </c>
      <c r="AW174" s="13" t="s">
        <v>38</v>
      </c>
      <c r="AX174" s="13" t="s">
        <v>82</v>
      </c>
      <c r="AY174" s="270" t="s">
        <v>127</v>
      </c>
    </row>
    <row r="175" s="1" customFormat="1" ht="16.5" customHeight="1">
      <c r="B175" s="45"/>
      <c r="C175" s="211" t="s">
        <v>418</v>
      </c>
      <c r="D175" s="211" t="s">
        <v>128</v>
      </c>
      <c r="E175" s="212" t="s">
        <v>667</v>
      </c>
      <c r="F175" s="213" t="s">
        <v>668</v>
      </c>
      <c r="G175" s="214" t="s">
        <v>226</v>
      </c>
      <c r="H175" s="215">
        <v>3.4300000000000002</v>
      </c>
      <c r="I175" s="216"/>
      <c r="J175" s="217">
        <f>ROUND(I175*H175,2)</f>
        <v>0</v>
      </c>
      <c r="K175" s="213" t="s">
        <v>170</v>
      </c>
      <c r="L175" s="71"/>
      <c r="M175" s="218" t="s">
        <v>22</v>
      </c>
      <c r="N175" s="219" t="s">
        <v>45</v>
      </c>
      <c r="O175" s="46"/>
      <c r="P175" s="220">
        <f>O175*H175</f>
        <v>0</v>
      </c>
      <c r="Q175" s="220">
        <v>0</v>
      </c>
      <c r="R175" s="220">
        <f>Q175*H175</f>
        <v>0</v>
      </c>
      <c r="S175" s="220">
        <v>0</v>
      </c>
      <c r="T175" s="221">
        <f>S175*H175</f>
        <v>0</v>
      </c>
      <c r="AR175" s="23" t="s">
        <v>141</v>
      </c>
      <c r="AT175" s="23" t="s">
        <v>128</v>
      </c>
      <c r="AU175" s="23" t="s">
        <v>84</v>
      </c>
      <c r="AY175" s="23" t="s">
        <v>127</v>
      </c>
      <c r="BE175" s="222">
        <f>IF(N175="základní",J175,0)</f>
        <v>0</v>
      </c>
      <c r="BF175" s="222">
        <f>IF(N175="snížená",J175,0)</f>
        <v>0</v>
      </c>
      <c r="BG175" s="222">
        <f>IF(N175="zákl. přenesená",J175,0)</f>
        <v>0</v>
      </c>
      <c r="BH175" s="222">
        <f>IF(N175="sníž. přenesená",J175,0)</f>
        <v>0</v>
      </c>
      <c r="BI175" s="222">
        <f>IF(N175="nulová",J175,0)</f>
        <v>0</v>
      </c>
      <c r="BJ175" s="23" t="s">
        <v>82</v>
      </c>
      <c r="BK175" s="222">
        <f>ROUND(I175*H175,2)</f>
        <v>0</v>
      </c>
      <c r="BL175" s="23" t="s">
        <v>141</v>
      </c>
      <c r="BM175" s="23" t="s">
        <v>669</v>
      </c>
    </row>
    <row r="176" s="1" customFormat="1">
      <c r="B176" s="45"/>
      <c r="C176" s="73"/>
      <c r="D176" s="236" t="s">
        <v>172</v>
      </c>
      <c r="E176" s="73"/>
      <c r="F176" s="237" t="s">
        <v>670</v>
      </c>
      <c r="G176" s="73"/>
      <c r="H176" s="73"/>
      <c r="I176" s="183"/>
      <c r="J176" s="73"/>
      <c r="K176" s="73"/>
      <c r="L176" s="71"/>
      <c r="M176" s="238"/>
      <c r="N176" s="46"/>
      <c r="O176" s="46"/>
      <c r="P176" s="46"/>
      <c r="Q176" s="46"/>
      <c r="R176" s="46"/>
      <c r="S176" s="46"/>
      <c r="T176" s="94"/>
      <c r="AT176" s="23" t="s">
        <v>172</v>
      </c>
      <c r="AU176" s="23" t="s">
        <v>84</v>
      </c>
    </row>
    <row r="177" s="9" customFormat="1" ht="29.88" customHeight="1">
      <c r="B177" s="197"/>
      <c r="C177" s="198"/>
      <c r="D177" s="199" t="s">
        <v>73</v>
      </c>
      <c r="E177" s="234" t="s">
        <v>331</v>
      </c>
      <c r="F177" s="234" t="s">
        <v>332</v>
      </c>
      <c r="G177" s="198"/>
      <c r="H177" s="198"/>
      <c r="I177" s="201"/>
      <c r="J177" s="235">
        <f>BK177</f>
        <v>0</v>
      </c>
      <c r="K177" s="198"/>
      <c r="L177" s="203"/>
      <c r="M177" s="204"/>
      <c r="N177" s="205"/>
      <c r="O177" s="205"/>
      <c r="P177" s="206">
        <f>SUM(P178:P179)</f>
        <v>0</v>
      </c>
      <c r="Q177" s="205"/>
      <c r="R177" s="206">
        <f>SUM(R178:R179)</f>
        <v>0</v>
      </c>
      <c r="S177" s="205"/>
      <c r="T177" s="207">
        <f>SUM(T178:T179)</f>
        <v>0</v>
      </c>
      <c r="AR177" s="208" t="s">
        <v>82</v>
      </c>
      <c r="AT177" s="209" t="s">
        <v>73</v>
      </c>
      <c r="AU177" s="209" t="s">
        <v>82</v>
      </c>
      <c r="AY177" s="208" t="s">
        <v>127</v>
      </c>
      <c r="BK177" s="210">
        <f>SUM(BK178:BK179)</f>
        <v>0</v>
      </c>
    </row>
    <row r="178" s="1" customFormat="1" ht="38.25" customHeight="1">
      <c r="B178" s="45"/>
      <c r="C178" s="211" t="s">
        <v>379</v>
      </c>
      <c r="D178" s="211" t="s">
        <v>128</v>
      </c>
      <c r="E178" s="212" t="s">
        <v>671</v>
      </c>
      <c r="F178" s="213" t="s">
        <v>672</v>
      </c>
      <c r="G178" s="214" t="s">
        <v>226</v>
      </c>
      <c r="H178" s="215">
        <v>8.1180000000000003</v>
      </c>
      <c r="I178" s="216"/>
      <c r="J178" s="217">
        <f>ROUND(I178*H178,2)</f>
        <v>0</v>
      </c>
      <c r="K178" s="213" t="s">
        <v>170</v>
      </c>
      <c r="L178" s="71"/>
      <c r="M178" s="218" t="s">
        <v>22</v>
      </c>
      <c r="N178" s="219" t="s">
        <v>45</v>
      </c>
      <c r="O178" s="46"/>
      <c r="P178" s="220">
        <f>O178*H178</f>
        <v>0</v>
      </c>
      <c r="Q178" s="220">
        <v>0</v>
      </c>
      <c r="R178" s="220">
        <f>Q178*H178</f>
        <v>0</v>
      </c>
      <c r="S178" s="220">
        <v>0</v>
      </c>
      <c r="T178" s="221">
        <f>S178*H178</f>
        <v>0</v>
      </c>
      <c r="AR178" s="23" t="s">
        <v>141</v>
      </c>
      <c r="AT178" s="23" t="s">
        <v>128</v>
      </c>
      <c r="AU178" s="23" t="s">
        <v>84</v>
      </c>
      <c r="AY178" s="23" t="s">
        <v>127</v>
      </c>
      <c r="BE178" s="222">
        <f>IF(N178="základní",J178,0)</f>
        <v>0</v>
      </c>
      <c r="BF178" s="222">
        <f>IF(N178="snížená",J178,0)</f>
        <v>0</v>
      </c>
      <c r="BG178" s="222">
        <f>IF(N178="zákl. přenesená",J178,0)</f>
        <v>0</v>
      </c>
      <c r="BH178" s="222">
        <f>IF(N178="sníž. přenesená",J178,0)</f>
        <v>0</v>
      </c>
      <c r="BI178" s="222">
        <f>IF(N178="nulová",J178,0)</f>
        <v>0</v>
      </c>
      <c r="BJ178" s="23" t="s">
        <v>82</v>
      </c>
      <c r="BK178" s="222">
        <f>ROUND(I178*H178,2)</f>
        <v>0</v>
      </c>
      <c r="BL178" s="23" t="s">
        <v>141</v>
      </c>
      <c r="BM178" s="23" t="s">
        <v>673</v>
      </c>
    </row>
    <row r="179" s="1" customFormat="1">
      <c r="B179" s="45"/>
      <c r="C179" s="73"/>
      <c r="D179" s="236" t="s">
        <v>172</v>
      </c>
      <c r="E179" s="73"/>
      <c r="F179" s="237" t="s">
        <v>674</v>
      </c>
      <c r="G179" s="73"/>
      <c r="H179" s="73"/>
      <c r="I179" s="183"/>
      <c r="J179" s="73"/>
      <c r="K179" s="73"/>
      <c r="L179" s="71"/>
      <c r="M179" s="238"/>
      <c r="N179" s="46"/>
      <c r="O179" s="46"/>
      <c r="P179" s="46"/>
      <c r="Q179" s="46"/>
      <c r="R179" s="46"/>
      <c r="S179" s="46"/>
      <c r="T179" s="94"/>
      <c r="AT179" s="23" t="s">
        <v>172</v>
      </c>
      <c r="AU179" s="23" t="s">
        <v>84</v>
      </c>
    </row>
    <row r="180" s="9" customFormat="1" ht="37.44" customHeight="1">
      <c r="B180" s="197"/>
      <c r="C180" s="198"/>
      <c r="D180" s="199" t="s">
        <v>73</v>
      </c>
      <c r="E180" s="200" t="s">
        <v>472</v>
      </c>
      <c r="F180" s="200" t="s">
        <v>473</v>
      </c>
      <c r="G180" s="198"/>
      <c r="H180" s="198"/>
      <c r="I180" s="201"/>
      <c r="J180" s="202">
        <f>BK180</f>
        <v>0</v>
      </c>
      <c r="K180" s="198"/>
      <c r="L180" s="203"/>
      <c r="M180" s="204"/>
      <c r="N180" s="205"/>
      <c r="O180" s="205"/>
      <c r="P180" s="206">
        <f>P181+P193+P197+P203</f>
        <v>0</v>
      </c>
      <c r="Q180" s="205"/>
      <c r="R180" s="206">
        <f>R181+R193+R197+R203</f>
        <v>0.046391099999999991</v>
      </c>
      <c r="S180" s="205"/>
      <c r="T180" s="207">
        <f>T181+T193+T197+T203</f>
        <v>0</v>
      </c>
      <c r="AR180" s="208" t="s">
        <v>84</v>
      </c>
      <c r="AT180" s="209" t="s">
        <v>73</v>
      </c>
      <c r="AU180" s="209" t="s">
        <v>74</v>
      </c>
      <c r="AY180" s="208" t="s">
        <v>127</v>
      </c>
      <c r="BK180" s="210">
        <f>BK181+BK193+BK197+BK203</f>
        <v>0</v>
      </c>
    </row>
    <row r="181" s="9" customFormat="1" ht="19.92" customHeight="1">
      <c r="B181" s="197"/>
      <c r="C181" s="198"/>
      <c r="D181" s="199" t="s">
        <v>73</v>
      </c>
      <c r="E181" s="234" t="s">
        <v>675</v>
      </c>
      <c r="F181" s="234" t="s">
        <v>676</v>
      </c>
      <c r="G181" s="198"/>
      <c r="H181" s="198"/>
      <c r="I181" s="201"/>
      <c r="J181" s="235">
        <f>BK181</f>
        <v>0</v>
      </c>
      <c r="K181" s="198"/>
      <c r="L181" s="203"/>
      <c r="M181" s="204"/>
      <c r="N181" s="205"/>
      <c r="O181" s="205"/>
      <c r="P181" s="206">
        <f>SUM(P182:P192)</f>
        <v>0</v>
      </c>
      <c r="Q181" s="205"/>
      <c r="R181" s="206">
        <f>SUM(R182:R192)</f>
        <v>0.0053964999999999994</v>
      </c>
      <c r="S181" s="205"/>
      <c r="T181" s="207">
        <f>SUM(T182:T192)</f>
        <v>0</v>
      </c>
      <c r="AR181" s="208" t="s">
        <v>84</v>
      </c>
      <c r="AT181" s="209" t="s">
        <v>73</v>
      </c>
      <c r="AU181" s="209" t="s">
        <v>82</v>
      </c>
      <c r="AY181" s="208" t="s">
        <v>127</v>
      </c>
      <c r="BK181" s="210">
        <f>SUM(BK182:BK192)</f>
        <v>0</v>
      </c>
    </row>
    <row r="182" s="1" customFormat="1" ht="25.5" customHeight="1">
      <c r="B182" s="45"/>
      <c r="C182" s="211" t="s">
        <v>425</v>
      </c>
      <c r="D182" s="211" t="s">
        <v>128</v>
      </c>
      <c r="E182" s="212" t="s">
        <v>677</v>
      </c>
      <c r="F182" s="213" t="s">
        <v>678</v>
      </c>
      <c r="G182" s="214" t="s">
        <v>169</v>
      </c>
      <c r="H182" s="215">
        <v>0.90000000000000002</v>
      </c>
      <c r="I182" s="216"/>
      <c r="J182" s="217">
        <f>ROUND(I182*H182,2)</f>
        <v>0</v>
      </c>
      <c r="K182" s="213" t="s">
        <v>170</v>
      </c>
      <c r="L182" s="71"/>
      <c r="M182" s="218" t="s">
        <v>22</v>
      </c>
      <c r="N182" s="219" t="s">
        <v>45</v>
      </c>
      <c r="O182" s="46"/>
      <c r="P182" s="220">
        <f>O182*H182</f>
        <v>0</v>
      </c>
      <c r="Q182" s="220">
        <v>0</v>
      </c>
      <c r="R182" s="220">
        <f>Q182*H182</f>
        <v>0</v>
      </c>
      <c r="S182" s="220">
        <v>0</v>
      </c>
      <c r="T182" s="221">
        <f>S182*H182</f>
        <v>0</v>
      </c>
      <c r="AR182" s="23" t="s">
        <v>266</v>
      </c>
      <c r="AT182" s="23" t="s">
        <v>128</v>
      </c>
      <c r="AU182" s="23" t="s">
        <v>84</v>
      </c>
      <c r="AY182" s="23" t="s">
        <v>127</v>
      </c>
      <c r="BE182" s="222">
        <f>IF(N182="základní",J182,0)</f>
        <v>0</v>
      </c>
      <c r="BF182" s="222">
        <f>IF(N182="snížená",J182,0)</f>
        <v>0</v>
      </c>
      <c r="BG182" s="222">
        <f>IF(N182="zákl. přenesená",J182,0)</f>
        <v>0</v>
      </c>
      <c r="BH182" s="222">
        <f>IF(N182="sníž. přenesená",J182,0)</f>
        <v>0</v>
      </c>
      <c r="BI182" s="222">
        <f>IF(N182="nulová",J182,0)</f>
        <v>0</v>
      </c>
      <c r="BJ182" s="23" t="s">
        <v>82</v>
      </c>
      <c r="BK182" s="222">
        <f>ROUND(I182*H182,2)</f>
        <v>0</v>
      </c>
      <c r="BL182" s="23" t="s">
        <v>266</v>
      </c>
      <c r="BM182" s="23" t="s">
        <v>679</v>
      </c>
    </row>
    <row r="183" s="1" customFormat="1">
      <c r="B183" s="45"/>
      <c r="C183" s="73"/>
      <c r="D183" s="236" t="s">
        <v>172</v>
      </c>
      <c r="E183" s="73"/>
      <c r="F183" s="237" t="s">
        <v>680</v>
      </c>
      <c r="G183" s="73"/>
      <c r="H183" s="73"/>
      <c r="I183" s="183"/>
      <c r="J183" s="73"/>
      <c r="K183" s="73"/>
      <c r="L183" s="71"/>
      <c r="M183" s="238"/>
      <c r="N183" s="46"/>
      <c r="O183" s="46"/>
      <c r="P183" s="46"/>
      <c r="Q183" s="46"/>
      <c r="R183" s="46"/>
      <c r="S183" s="46"/>
      <c r="T183" s="94"/>
      <c r="AT183" s="23" t="s">
        <v>172</v>
      </c>
      <c r="AU183" s="23" t="s">
        <v>84</v>
      </c>
    </row>
    <row r="184" s="12" customFormat="1">
      <c r="B184" s="249"/>
      <c r="C184" s="250"/>
      <c r="D184" s="236" t="s">
        <v>174</v>
      </c>
      <c r="E184" s="251" t="s">
        <v>22</v>
      </c>
      <c r="F184" s="252" t="s">
        <v>681</v>
      </c>
      <c r="G184" s="250"/>
      <c r="H184" s="253">
        <v>0.90000000000000002</v>
      </c>
      <c r="I184" s="254"/>
      <c r="J184" s="250"/>
      <c r="K184" s="250"/>
      <c r="L184" s="255"/>
      <c r="M184" s="256"/>
      <c r="N184" s="257"/>
      <c r="O184" s="257"/>
      <c r="P184" s="257"/>
      <c r="Q184" s="257"/>
      <c r="R184" s="257"/>
      <c r="S184" s="257"/>
      <c r="T184" s="258"/>
      <c r="AT184" s="259" t="s">
        <v>174</v>
      </c>
      <c r="AU184" s="259" t="s">
        <v>84</v>
      </c>
      <c r="AV184" s="12" t="s">
        <v>84</v>
      </c>
      <c r="AW184" s="12" t="s">
        <v>38</v>
      </c>
      <c r="AX184" s="12" t="s">
        <v>74</v>
      </c>
      <c r="AY184" s="259" t="s">
        <v>127</v>
      </c>
    </row>
    <row r="185" s="13" customFormat="1">
      <c r="B185" s="260"/>
      <c r="C185" s="261"/>
      <c r="D185" s="236" t="s">
        <v>174</v>
      </c>
      <c r="E185" s="262" t="s">
        <v>22</v>
      </c>
      <c r="F185" s="263" t="s">
        <v>179</v>
      </c>
      <c r="G185" s="261"/>
      <c r="H185" s="264">
        <v>0.90000000000000002</v>
      </c>
      <c r="I185" s="265"/>
      <c r="J185" s="261"/>
      <c r="K185" s="261"/>
      <c r="L185" s="266"/>
      <c r="M185" s="267"/>
      <c r="N185" s="268"/>
      <c r="O185" s="268"/>
      <c r="P185" s="268"/>
      <c r="Q185" s="268"/>
      <c r="R185" s="268"/>
      <c r="S185" s="268"/>
      <c r="T185" s="269"/>
      <c r="AT185" s="270" t="s">
        <v>174</v>
      </c>
      <c r="AU185" s="270" t="s">
        <v>84</v>
      </c>
      <c r="AV185" s="13" t="s">
        <v>141</v>
      </c>
      <c r="AW185" s="13" t="s">
        <v>38</v>
      </c>
      <c r="AX185" s="13" t="s">
        <v>82</v>
      </c>
      <c r="AY185" s="270" t="s">
        <v>127</v>
      </c>
    </row>
    <row r="186" s="1" customFormat="1" ht="16.5" customHeight="1">
      <c r="B186" s="45"/>
      <c r="C186" s="271" t="s">
        <v>382</v>
      </c>
      <c r="D186" s="271" t="s">
        <v>251</v>
      </c>
      <c r="E186" s="272" t="s">
        <v>682</v>
      </c>
      <c r="F186" s="273" t="s">
        <v>683</v>
      </c>
      <c r="G186" s="274" t="s">
        <v>226</v>
      </c>
      <c r="H186" s="275">
        <v>0.001</v>
      </c>
      <c r="I186" s="276"/>
      <c r="J186" s="277">
        <f>ROUND(I186*H186,2)</f>
        <v>0</v>
      </c>
      <c r="K186" s="273" t="s">
        <v>170</v>
      </c>
      <c r="L186" s="278"/>
      <c r="M186" s="279" t="s">
        <v>22</v>
      </c>
      <c r="N186" s="280" t="s">
        <v>45</v>
      </c>
      <c r="O186" s="46"/>
      <c r="P186" s="220">
        <f>O186*H186</f>
        <v>0</v>
      </c>
      <c r="Q186" s="220">
        <v>1</v>
      </c>
      <c r="R186" s="220">
        <f>Q186*H186</f>
        <v>0.001</v>
      </c>
      <c r="S186" s="220">
        <v>0</v>
      </c>
      <c r="T186" s="221">
        <f>S186*H186</f>
        <v>0</v>
      </c>
      <c r="AR186" s="23" t="s">
        <v>382</v>
      </c>
      <c r="AT186" s="23" t="s">
        <v>251</v>
      </c>
      <c r="AU186" s="23" t="s">
        <v>84</v>
      </c>
      <c r="AY186" s="23" t="s">
        <v>127</v>
      </c>
      <c r="BE186" s="222">
        <f>IF(N186="základní",J186,0)</f>
        <v>0</v>
      </c>
      <c r="BF186" s="222">
        <f>IF(N186="snížená",J186,0)</f>
        <v>0</v>
      </c>
      <c r="BG186" s="222">
        <f>IF(N186="zákl. přenesená",J186,0)</f>
        <v>0</v>
      </c>
      <c r="BH186" s="222">
        <f>IF(N186="sníž. přenesená",J186,0)</f>
        <v>0</v>
      </c>
      <c r="BI186" s="222">
        <f>IF(N186="nulová",J186,0)</f>
        <v>0</v>
      </c>
      <c r="BJ186" s="23" t="s">
        <v>82</v>
      </c>
      <c r="BK186" s="222">
        <f>ROUND(I186*H186,2)</f>
        <v>0</v>
      </c>
      <c r="BL186" s="23" t="s">
        <v>266</v>
      </c>
      <c r="BM186" s="23" t="s">
        <v>684</v>
      </c>
    </row>
    <row r="187" s="1" customFormat="1" ht="25.5" customHeight="1">
      <c r="B187" s="45"/>
      <c r="C187" s="211" t="s">
        <v>430</v>
      </c>
      <c r="D187" s="211" t="s">
        <v>128</v>
      </c>
      <c r="E187" s="212" t="s">
        <v>685</v>
      </c>
      <c r="F187" s="213" t="s">
        <v>686</v>
      </c>
      <c r="G187" s="214" t="s">
        <v>169</v>
      </c>
      <c r="H187" s="215">
        <v>0.90000000000000002</v>
      </c>
      <c r="I187" s="216"/>
      <c r="J187" s="217">
        <f>ROUND(I187*H187,2)</f>
        <v>0</v>
      </c>
      <c r="K187" s="213" t="s">
        <v>170</v>
      </c>
      <c r="L187" s="71"/>
      <c r="M187" s="218" t="s">
        <v>22</v>
      </c>
      <c r="N187" s="219" t="s">
        <v>45</v>
      </c>
      <c r="O187" s="46"/>
      <c r="P187" s="220">
        <f>O187*H187</f>
        <v>0</v>
      </c>
      <c r="Q187" s="220">
        <v>0.00040000000000000002</v>
      </c>
      <c r="R187" s="220">
        <f>Q187*H187</f>
        <v>0.00036000000000000002</v>
      </c>
      <c r="S187" s="220">
        <v>0</v>
      </c>
      <c r="T187" s="221">
        <f>S187*H187</f>
        <v>0</v>
      </c>
      <c r="AR187" s="23" t="s">
        <v>266</v>
      </c>
      <c r="AT187" s="23" t="s">
        <v>128</v>
      </c>
      <c r="AU187" s="23" t="s">
        <v>84</v>
      </c>
      <c r="AY187" s="23" t="s">
        <v>127</v>
      </c>
      <c r="BE187" s="222">
        <f>IF(N187="základní",J187,0)</f>
        <v>0</v>
      </c>
      <c r="BF187" s="222">
        <f>IF(N187="snížená",J187,0)</f>
        <v>0</v>
      </c>
      <c r="BG187" s="222">
        <f>IF(N187="zákl. přenesená",J187,0)</f>
        <v>0</v>
      </c>
      <c r="BH187" s="222">
        <f>IF(N187="sníž. přenesená",J187,0)</f>
        <v>0</v>
      </c>
      <c r="BI187" s="222">
        <f>IF(N187="nulová",J187,0)</f>
        <v>0</v>
      </c>
      <c r="BJ187" s="23" t="s">
        <v>82</v>
      </c>
      <c r="BK187" s="222">
        <f>ROUND(I187*H187,2)</f>
        <v>0</v>
      </c>
      <c r="BL187" s="23" t="s">
        <v>266</v>
      </c>
      <c r="BM187" s="23" t="s">
        <v>687</v>
      </c>
    </row>
    <row r="188" s="1" customFormat="1">
      <c r="B188" s="45"/>
      <c r="C188" s="73"/>
      <c r="D188" s="236" t="s">
        <v>172</v>
      </c>
      <c r="E188" s="73"/>
      <c r="F188" s="237" t="s">
        <v>688</v>
      </c>
      <c r="G188" s="73"/>
      <c r="H188" s="73"/>
      <c r="I188" s="183"/>
      <c r="J188" s="73"/>
      <c r="K188" s="73"/>
      <c r="L188" s="71"/>
      <c r="M188" s="238"/>
      <c r="N188" s="46"/>
      <c r="O188" s="46"/>
      <c r="P188" s="46"/>
      <c r="Q188" s="46"/>
      <c r="R188" s="46"/>
      <c r="S188" s="46"/>
      <c r="T188" s="94"/>
      <c r="AT188" s="23" t="s">
        <v>172</v>
      </c>
      <c r="AU188" s="23" t="s">
        <v>84</v>
      </c>
    </row>
    <row r="189" s="1" customFormat="1" ht="16.5" customHeight="1">
      <c r="B189" s="45"/>
      <c r="C189" s="271" t="s">
        <v>385</v>
      </c>
      <c r="D189" s="271" t="s">
        <v>251</v>
      </c>
      <c r="E189" s="272" t="s">
        <v>689</v>
      </c>
      <c r="F189" s="273" t="s">
        <v>690</v>
      </c>
      <c r="G189" s="274" t="s">
        <v>169</v>
      </c>
      <c r="H189" s="275">
        <v>1.0349999999999999</v>
      </c>
      <c r="I189" s="276"/>
      <c r="J189" s="277">
        <f>ROUND(I189*H189,2)</f>
        <v>0</v>
      </c>
      <c r="K189" s="273" t="s">
        <v>170</v>
      </c>
      <c r="L189" s="278"/>
      <c r="M189" s="279" t="s">
        <v>22</v>
      </c>
      <c r="N189" s="280" t="s">
        <v>45</v>
      </c>
      <c r="O189" s="46"/>
      <c r="P189" s="220">
        <f>O189*H189</f>
        <v>0</v>
      </c>
      <c r="Q189" s="220">
        <v>0.0038999999999999998</v>
      </c>
      <c r="R189" s="220">
        <f>Q189*H189</f>
        <v>0.0040364999999999993</v>
      </c>
      <c r="S189" s="220">
        <v>0</v>
      </c>
      <c r="T189" s="221">
        <f>S189*H189</f>
        <v>0</v>
      </c>
      <c r="AR189" s="23" t="s">
        <v>382</v>
      </c>
      <c r="AT189" s="23" t="s">
        <v>251</v>
      </c>
      <c r="AU189" s="23" t="s">
        <v>84</v>
      </c>
      <c r="AY189" s="23" t="s">
        <v>127</v>
      </c>
      <c r="BE189" s="222">
        <f>IF(N189="základní",J189,0)</f>
        <v>0</v>
      </c>
      <c r="BF189" s="222">
        <f>IF(N189="snížená",J189,0)</f>
        <v>0</v>
      </c>
      <c r="BG189" s="222">
        <f>IF(N189="zákl. přenesená",J189,0)</f>
        <v>0</v>
      </c>
      <c r="BH189" s="222">
        <f>IF(N189="sníž. přenesená",J189,0)</f>
        <v>0</v>
      </c>
      <c r="BI189" s="222">
        <f>IF(N189="nulová",J189,0)</f>
        <v>0</v>
      </c>
      <c r="BJ189" s="23" t="s">
        <v>82</v>
      </c>
      <c r="BK189" s="222">
        <f>ROUND(I189*H189,2)</f>
        <v>0</v>
      </c>
      <c r="BL189" s="23" t="s">
        <v>266</v>
      </c>
      <c r="BM189" s="23" t="s">
        <v>691</v>
      </c>
    </row>
    <row r="190" s="12" customFormat="1">
      <c r="B190" s="249"/>
      <c r="C190" s="250"/>
      <c r="D190" s="236" t="s">
        <v>174</v>
      </c>
      <c r="E190" s="250"/>
      <c r="F190" s="252" t="s">
        <v>692</v>
      </c>
      <c r="G190" s="250"/>
      <c r="H190" s="253">
        <v>1.0349999999999999</v>
      </c>
      <c r="I190" s="254"/>
      <c r="J190" s="250"/>
      <c r="K190" s="250"/>
      <c r="L190" s="255"/>
      <c r="M190" s="256"/>
      <c r="N190" s="257"/>
      <c r="O190" s="257"/>
      <c r="P190" s="257"/>
      <c r="Q190" s="257"/>
      <c r="R190" s="257"/>
      <c r="S190" s="257"/>
      <c r="T190" s="258"/>
      <c r="AT190" s="259" t="s">
        <v>174</v>
      </c>
      <c r="AU190" s="259" t="s">
        <v>84</v>
      </c>
      <c r="AV190" s="12" t="s">
        <v>84</v>
      </c>
      <c r="AW190" s="12" t="s">
        <v>6</v>
      </c>
      <c r="AX190" s="12" t="s">
        <v>82</v>
      </c>
      <c r="AY190" s="259" t="s">
        <v>127</v>
      </c>
    </row>
    <row r="191" s="1" customFormat="1" ht="38.25" customHeight="1">
      <c r="B191" s="45"/>
      <c r="C191" s="211" t="s">
        <v>433</v>
      </c>
      <c r="D191" s="211" t="s">
        <v>128</v>
      </c>
      <c r="E191" s="212" t="s">
        <v>693</v>
      </c>
      <c r="F191" s="213" t="s">
        <v>694</v>
      </c>
      <c r="G191" s="214" t="s">
        <v>226</v>
      </c>
      <c r="H191" s="215">
        <v>0.0050000000000000001</v>
      </c>
      <c r="I191" s="216"/>
      <c r="J191" s="217">
        <f>ROUND(I191*H191,2)</f>
        <v>0</v>
      </c>
      <c r="K191" s="213" t="s">
        <v>170</v>
      </c>
      <c r="L191" s="71"/>
      <c r="M191" s="218" t="s">
        <v>22</v>
      </c>
      <c r="N191" s="219" t="s">
        <v>45</v>
      </c>
      <c r="O191" s="46"/>
      <c r="P191" s="220">
        <f>O191*H191</f>
        <v>0</v>
      </c>
      <c r="Q191" s="220">
        <v>0</v>
      </c>
      <c r="R191" s="220">
        <f>Q191*H191</f>
        <v>0</v>
      </c>
      <c r="S191" s="220">
        <v>0</v>
      </c>
      <c r="T191" s="221">
        <f>S191*H191</f>
        <v>0</v>
      </c>
      <c r="AR191" s="23" t="s">
        <v>266</v>
      </c>
      <c r="AT191" s="23" t="s">
        <v>128</v>
      </c>
      <c r="AU191" s="23" t="s">
        <v>84</v>
      </c>
      <c r="AY191" s="23" t="s">
        <v>127</v>
      </c>
      <c r="BE191" s="222">
        <f>IF(N191="základní",J191,0)</f>
        <v>0</v>
      </c>
      <c r="BF191" s="222">
        <f>IF(N191="snížená",J191,0)</f>
        <v>0</v>
      </c>
      <c r="BG191" s="222">
        <f>IF(N191="zákl. přenesená",J191,0)</f>
        <v>0</v>
      </c>
      <c r="BH191" s="222">
        <f>IF(N191="sníž. přenesená",J191,0)</f>
        <v>0</v>
      </c>
      <c r="BI191" s="222">
        <f>IF(N191="nulová",J191,0)</f>
        <v>0</v>
      </c>
      <c r="BJ191" s="23" t="s">
        <v>82</v>
      </c>
      <c r="BK191" s="222">
        <f>ROUND(I191*H191,2)</f>
        <v>0</v>
      </c>
      <c r="BL191" s="23" t="s">
        <v>266</v>
      </c>
      <c r="BM191" s="23" t="s">
        <v>695</v>
      </c>
    </row>
    <row r="192" s="1" customFormat="1">
      <c r="B192" s="45"/>
      <c r="C192" s="73"/>
      <c r="D192" s="236" t="s">
        <v>172</v>
      </c>
      <c r="E192" s="73"/>
      <c r="F192" s="237" t="s">
        <v>696</v>
      </c>
      <c r="G192" s="73"/>
      <c r="H192" s="73"/>
      <c r="I192" s="183"/>
      <c r="J192" s="73"/>
      <c r="K192" s="73"/>
      <c r="L192" s="71"/>
      <c r="M192" s="238"/>
      <c r="N192" s="46"/>
      <c r="O192" s="46"/>
      <c r="P192" s="46"/>
      <c r="Q192" s="46"/>
      <c r="R192" s="46"/>
      <c r="S192" s="46"/>
      <c r="T192" s="94"/>
      <c r="AT192" s="23" t="s">
        <v>172</v>
      </c>
      <c r="AU192" s="23" t="s">
        <v>84</v>
      </c>
    </row>
    <row r="193" s="9" customFormat="1" ht="29.88" customHeight="1">
      <c r="B193" s="197"/>
      <c r="C193" s="198"/>
      <c r="D193" s="199" t="s">
        <v>73</v>
      </c>
      <c r="E193" s="234" t="s">
        <v>474</v>
      </c>
      <c r="F193" s="234" t="s">
        <v>475</v>
      </c>
      <c r="G193" s="198"/>
      <c r="H193" s="198"/>
      <c r="I193" s="201"/>
      <c r="J193" s="235">
        <f>BK193</f>
        <v>0</v>
      </c>
      <c r="K193" s="198"/>
      <c r="L193" s="203"/>
      <c r="M193" s="204"/>
      <c r="N193" s="205"/>
      <c r="O193" s="205"/>
      <c r="P193" s="206">
        <f>SUM(P194:P196)</f>
        <v>0</v>
      </c>
      <c r="Q193" s="205"/>
      <c r="R193" s="206">
        <f>SUM(R194:R196)</f>
        <v>0.0086099999999999996</v>
      </c>
      <c r="S193" s="205"/>
      <c r="T193" s="207">
        <f>SUM(T194:T196)</f>
        <v>0</v>
      </c>
      <c r="AR193" s="208" t="s">
        <v>84</v>
      </c>
      <c r="AT193" s="209" t="s">
        <v>73</v>
      </c>
      <c r="AU193" s="209" t="s">
        <v>82</v>
      </c>
      <c r="AY193" s="208" t="s">
        <v>127</v>
      </c>
      <c r="BK193" s="210">
        <f>SUM(BK194:BK196)</f>
        <v>0</v>
      </c>
    </row>
    <row r="194" s="1" customFormat="1" ht="16.5" customHeight="1">
      <c r="B194" s="45"/>
      <c r="C194" s="211" t="s">
        <v>389</v>
      </c>
      <c r="D194" s="211" t="s">
        <v>128</v>
      </c>
      <c r="E194" s="212" t="s">
        <v>697</v>
      </c>
      <c r="F194" s="213" t="s">
        <v>698</v>
      </c>
      <c r="G194" s="214" t="s">
        <v>296</v>
      </c>
      <c r="H194" s="215">
        <v>1</v>
      </c>
      <c r="I194" s="216"/>
      <c r="J194" s="217">
        <f>ROUND(I194*H194,2)</f>
        <v>0</v>
      </c>
      <c r="K194" s="213" t="s">
        <v>170</v>
      </c>
      <c r="L194" s="71"/>
      <c r="M194" s="218" t="s">
        <v>22</v>
      </c>
      <c r="N194" s="219" t="s">
        <v>45</v>
      </c>
      <c r="O194" s="46"/>
      <c r="P194" s="220">
        <f>O194*H194</f>
        <v>0</v>
      </c>
      <c r="Q194" s="220">
        <v>0.0086099999999999996</v>
      </c>
      <c r="R194" s="220">
        <f>Q194*H194</f>
        <v>0.0086099999999999996</v>
      </c>
      <c r="S194" s="220">
        <v>0</v>
      </c>
      <c r="T194" s="221">
        <f>S194*H194</f>
        <v>0</v>
      </c>
      <c r="AR194" s="23" t="s">
        <v>266</v>
      </c>
      <c r="AT194" s="23" t="s">
        <v>128</v>
      </c>
      <c r="AU194" s="23" t="s">
        <v>84</v>
      </c>
      <c r="AY194" s="23" t="s">
        <v>127</v>
      </c>
      <c r="BE194" s="222">
        <f>IF(N194="základní",J194,0)</f>
        <v>0</v>
      </c>
      <c r="BF194" s="222">
        <f>IF(N194="snížená",J194,0)</f>
        <v>0</v>
      </c>
      <c r="BG194" s="222">
        <f>IF(N194="zákl. přenesená",J194,0)</f>
        <v>0</v>
      </c>
      <c r="BH194" s="222">
        <f>IF(N194="sníž. přenesená",J194,0)</f>
        <v>0</v>
      </c>
      <c r="BI194" s="222">
        <f>IF(N194="nulová",J194,0)</f>
        <v>0</v>
      </c>
      <c r="BJ194" s="23" t="s">
        <v>82</v>
      </c>
      <c r="BK194" s="222">
        <f>ROUND(I194*H194,2)</f>
        <v>0</v>
      </c>
      <c r="BL194" s="23" t="s">
        <v>266</v>
      </c>
      <c r="BM194" s="23" t="s">
        <v>699</v>
      </c>
    </row>
    <row r="195" s="1" customFormat="1" ht="25.5" customHeight="1">
      <c r="B195" s="45"/>
      <c r="C195" s="211" t="s">
        <v>438</v>
      </c>
      <c r="D195" s="211" t="s">
        <v>128</v>
      </c>
      <c r="E195" s="212" t="s">
        <v>700</v>
      </c>
      <c r="F195" s="213" t="s">
        <v>701</v>
      </c>
      <c r="G195" s="214" t="s">
        <v>226</v>
      </c>
      <c r="H195" s="215">
        <v>0.0089999999999999993</v>
      </c>
      <c r="I195" s="216"/>
      <c r="J195" s="217">
        <f>ROUND(I195*H195,2)</f>
        <v>0</v>
      </c>
      <c r="K195" s="213" t="s">
        <v>170</v>
      </c>
      <c r="L195" s="71"/>
      <c r="M195" s="218" t="s">
        <v>22</v>
      </c>
      <c r="N195" s="219" t="s">
        <v>45</v>
      </c>
      <c r="O195" s="46"/>
      <c r="P195" s="220">
        <f>O195*H195</f>
        <v>0</v>
      </c>
      <c r="Q195" s="220">
        <v>0</v>
      </c>
      <c r="R195" s="220">
        <f>Q195*H195</f>
        <v>0</v>
      </c>
      <c r="S195" s="220">
        <v>0</v>
      </c>
      <c r="T195" s="221">
        <f>S195*H195</f>
        <v>0</v>
      </c>
      <c r="AR195" s="23" t="s">
        <v>266</v>
      </c>
      <c r="AT195" s="23" t="s">
        <v>128</v>
      </c>
      <c r="AU195" s="23" t="s">
        <v>84</v>
      </c>
      <c r="AY195" s="23" t="s">
        <v>127</v>
      </c>
      <c r="BE195" s="222">
        <f>IF(N195="základní",J195,0)</f>
        <v>0</v>
      </c>
      <c r="BF195" s="222">
        <f>IF(N195="snížená",J195,0)</f>
        <v>0</v>
      </c>
      <c r="BG195" s="222">
        <f>IF(N195="zákl. přenesená",J195,0)</f>
        <v>0</v>
      </c>
      <c r="BH195" s="222">
        <f>IF(N195="sníž. přenesená",J195,0)</f>
        <v>0</v>
      </c>
      <c r="BI195" s="222">
        <f>IF(N195="nulová",J195,0)</f>
        <v>0</v>
      </c>
      <c r="BJ195" s="23" t="s">
        <v>82</v>
      </c>
      <c r="BK195" s="222">
        <f>ROUND(I195*H195,2)</f>
        <v>0</v>
      </c>
      <c r="BL195" s="23" t="s">
        <v>266</v>
      </c>
      <c r="BM195" s="23" t="s">
        <v>702</v>
      </c>
    </row>
    <row r="196" s="1" customFormat="1">
      <c r="B196" s="45"/>
      <c r="C196" s="73"/>
      <c r="D196" s="236" t="s">
        <v>172</v>
      </c>
      <c r="E196" s="73"/>
      <c r="F196" s="237" t="s">
        <v>703</v>
      </c>
      <c r="G196" s="73"/>
      <c r="H196" s="73"/>
      <c r="I196" s="183"/>
      <c r="J196" s="73"/>
      <c r="K196" s="73"/>
      <c r="L196" s="71"/>
      <c r="M196" s="238"/>
      <c r="N196" s="46"/>
      <c r="O196" s="46"/>
      <c r="P196" s="46"/>
      <c r="Q196" s="46"/>
      <c r="R196" s="46"/>
      <c r="S196" s="46"/>
      <c r="T196" s="94"/>
      <c r="AT196" s="23" t="s">
        <v>172</v>
      </c>
      <c r="AU196" s="23" t="s">
        <v>84</v>
      </c>
    </row>
    <row r="197" s="9" customFormat="1" ht="29.88" customHeight="1">
      <c r="B197" s="197"/>
      <c r="C197" s="198"/>
      <c r="D197" s="199" t="s">
        <v>73</v>
      </c>
      <c r="E197" s="234" t="s">
        <v>704</v>
      </c>
      <c r="F197" s="234" t="s">
        <v>705</v>
      </c>
      <c r="G197" s="198"/>
      <c r="H197" s="198"/>
      <c r="I197" s="201"/>
      <c r="J197" s="235">
        <f>BK197</f>
        <v>0</v>
      </c>
      <c r="K197" s="198"/>
      <c r="L197" s="203"/>
      <c r="M197" s="204"/>
      <c r="N197" s="205"/>
      <c r="O197" s="205"/>
      <c r="P197" s="206">
        <f>SUM(P198:P202)</f>
        <v>0</v>
      </c>
      <c r="Q197" s="205"/>
      <c r="R197" s="206">
        <f>SUM(R198:R202)</f>
        <v>0.025839999999999998</v>
      </c>
      <c r="S197" s="205"/>
      <c r="T197" s="207">
        <f>SUM(T198:T202)</f>
        <v>0</v>
      </c>
      <c r="AR197" s="208" t="s">
        <v>84</v>
      </c>
      <c r="AT197" s="209" t="s">
        <v>73</v>
      </c>
      <c r="AU197" s="209" t="s">
        <v>82</v>
      </c>
      <c r="AY197" s="208" t="s">
        <v>127</v>
      </c>
      <c r="BK197" s="210">
        <f>SUM(BK198:BK202)</f>
        <v>0</v>
      </c>
    </row>
    <row r="198" s="1" customFormat="1" ht="38.25" customHeight="1">
      <c r="B198" s="45"/>
      <c r="C198" s="211" t="s">
        <v>392</v>
      </c>
      <c r="D198" s="211" t="s">
        <v>128</v>
      </c>
      <c r="E198" s="212" t="s">
        <v>706</v>
      </c>
      <c r="F198" s="213" t="s">
        <v>707</v>
      </c>
      <c r="G198" s="214" t="s">
        <v>169</v>
      </c>
      <c r="H198" s="215">
        <v>3.3999999999999999</v>
      </c>
      <c r="I198" s="216"/>
      <c r="J198" s="217">
        <f>ROUND(I198*H198,2)</f>
        <v>0</v>
      </c>
      <c r="K198" s="213" t="s">
        <v>170</v>
      </c>
      <c r="L198" s="71"/>
      <c r="M198" s="218" t="s">
        <v>22</v>
      </c>
      <c r="N198" s="219" t="s">
        <v>45</v>
      </c>
      <c r="O198" s="46"/>
      <c r="P198" s="220">
        <f>O198*H198</f>
        <v>0</v>
      </c>
      <c r="Q198" s="220">
        <v>0.0076</v>
      </c>
      <c r="R198" s="220">
        <f>Q198*H198</f>
        <v>0.025839999999999998</v>
      </c>
      <c r="S198" s="220">
        <v>0</v>
      </c>
      <c r="T198" s="221">
        <f>S198*H198</f>
        <v>0</v>
      </c>
      <c r="AR198" s="23" t="s">
        <v>266</v>
      </c>
      <c r="AT198" s="23" t="s">
        <v>128</v>
      </c>
      <c r="AU198" s="23" t="s">
        <v>84</v>
      </c>
      <c r="AY198" s="23" t="s">
        <v>127</v>
      </c>
      <c r="BE198" s="222">
        <f>IF(N198="základní",J198,0)</f>
        <v>0</v>
      </c>
      <c r="BF198" s="222">
        <f>IF(N198="snížená",J198,0)</f>
        <v>0</v>
      </c>
      <c r="BG198" s="222">
        <f>IF(N198="zákl. přenesená",J198,0)</f>
        <v>0</v>
      </c>
      <c r="BH198" s="222">
        <f>IF(N198="sníž. přenesená",J198,0)</f>
        <v>0</v>
      </c>
      <c r="BI198" s="222">
        <f>IF(N198="nulová",J198,0)</f>
        <v>0</v>
      </c>
      <c r="BJ198" s="23" t="s">
        <v>82</v>
      </c>
      <c r="BK198" s="222">
        <f>ROUND(I198*H198,2)</f>
        <v>0</v>
      </c>
      <c r="BL198" s="23" t="s">
        <v>266</v>
      </c>
      <c r="BM198" s="23" t="s">
        <v>708</v>
      </c>
    </row>
    <row r="199" s="12" customFormat="1">
      <c r="B199" s="249"/>
      <c r="C199" s="250"/>
      <c r="D199" s="236" t="s">
        <v>174</v>
      </c>
      <c r="E199" s="251" t="s">
        <v>22</v>
      </c>
      <c r="F199" s="252" t="s">
        <v>709</v>
      </c>
      <c r="G199" s="250"/>
      <c r="H199" s="253">
        <v>3.3999999999999999</v>
      </c>
      <c r="I199" s="254"/>
      <c r="J199" s="250"/>
      <c r="K199" s="250"/>
      <c r="L199" s="255"/>
      <c r="M199" s="256"/>
      <c r="N199" s="257"/>
      <c r="O199" s="257"/>
      <c r="P199" s="257"/>
      <c r="Q199" s="257"/>
      <c r="R199" s="257"/>
      <c r="S199" s="257"/>
      <c r="T199" s="258"/>
      <c r="AT199" s="259" t="s">
        <v>174</v>
      </c>
      <c r="AU199" s="259" t="s">
        <v>84</v>
      </c>
      <c r="AV199" s="12" t="s">
        <v>84</v>
      </c>
      <c r="AW199" s="12" t="s">
        <v>38</v>
      </c>
      <c r="AX199" s="12" t="s">
        <v>74</v>
      </c>
      <c r="AY199" s="259" t="s">
        <v>127</v>
      </c>
    </row>
    <row r="200" s="13" customFormat="1">
      <c r="B200" s="260"/>
      <c r="C200" s="261"/>
      <c r="D200" s="236" t="s">
        <v>174</v>
      </c>
      <c r="E200" s="262" t="s">
        <v>22</v>
      </c>
      <c r="F200" s="263" t="s">
        <v>179</v>
      </c>
      <c r="G200" s="261"/>
      <c r="H200" s="264">
        <v>3.3999999999999999</v>
      </c>
      <c r="I200" s="265"/>
      <c r="J200" s="261"/>
      <c r="K200" s="261"/>
      <c r="L200" s="266"/>
      <c r="M200" s="267"/>
      <c r="N200" s="268"/>
      <c r="O200" s="268"/>
      <c r="P200" s="268"/>
      <c r="Q200" s="268"/>
      <c r="R200" s="268"/>
      <c r="S200" s="268"/>
      <c r="T200" s="269"/>
      <c r="AT200" s="270" t="s">
        <v>174</v>
      </c>
      <c r="AU200" s="270" t="s">
        <v>84</v>
      </c>
      <c r="AV200" s="13" t="s">
        <v>141</v>
      </c>
      <c r="AW200" s="13" t="s">
        <v>38</v>
      </c>
      <c r="AX200" s="13" t="s">
        <v>82</v>
      </c>
      <c r="AY200" s="270" t="s">
        <v>127</v>
      </c>
    </row>
    <row r="201" s="1" customFormat="1" ht="38.25" customHeight="1">
      <c r="B201" s="45"/>
      <c r="C201" s="211" t="s">
        <v>445</v>
      </c>
      <c r="D201" s="211" t="s">
        <v>128</v>
      </c>
      <c r="E201" s="212" t="s">
        <v>710</v>
      </c>
      <c r="F201" s="213" t="s">
        <v>711</v>
      </c>
      <c r="G201" s="214" t="s">
        <v>226</v>
      </c>
      <c r="H201" s="215">
        <v>0.025999999999999999</v>
      </c>
      <c r="I201" s="216"/>
      <c r="J201" s="217">
        <f>ROUND(I201*H201,2)</f>
        <v>0</v>
      </c>
      <c r="K201" s="213" t="s">
        <v>170</v>
      </c>
      <c r="L201" s="71"/>
      <c r="M201" s="218" t="s">
        <v>22</v>
      </c>
      <c r="N201" s="219" t="s">
        <v>45</v>
      </c>
      <c r="O201" s="46"/>
      <c r="P201" s="220">
        <f>O201*H201</f>
        <v>0</v>
      </c>
      <c r="Q201" s="220">
        <v>0</v>
      </c>
      <c r="R201" s="220">
        <f>Q201*H201</f>
        <v>0</v>
      </c>
      <c r="S201" s="220">
        <v>0</v>
      </c>
      <c r="T201" s="221">
        <f>S201*H201</f>
        <v>0</v>
      </c>
      <c r="AR201" s="23" t="s">
        <v>266</v>
      </c>
      <c r="AT201" s="23" t="s">
        <v>128</v>
      </c>
      <c r="AU201" s="23" t="s">
        <v>84</v>
      </c>
      <c r="AY201" s="23" t="s">
        <v>127</v>
      </c>
      <c r="BE201" s="222">
        <f>IF(N201="základní",J201,0)</f>
        <v>0</v>
      </c>
      <c r="BF201" s="222">
        <f>IF(N201="snížená",J201,0)</f>
        <v>0</v>
      </c>
      <c r="BG201" s="222">
        <f>IF(N201="zákl. přenesená",J201,0)</f>
        <v>0</v>
      </c>
      <c r="BH201" s="222">
        <f>IF(N201="sníž. přenesená",J201,0)</f>
        <v>0</v>
      </c>
      <c r="BI201" s="222">
        <f>IF(N201="nulová",J201,0)</f>
        <v>0</v>
      </c>
      <c r="BJ201" s="23" t="s">
        <v>82</v>
      </c>
      <c r="BK201" s="222">
        <f>ROUND(I201*H201,2)</f>
        <v>0</v>
      </c>
      <c r="BL201" s="23" t="s">
        <v>266</v>
      </c>
      <c r="BM201" s="23" t="s">
        <v>712</v>
      </c>
    </row>
    <row r="202" s="1" customFormat="1">
      <c r="B202" s="45"/>
      <c r="C202" s="73"/>
      <c r="D202" s="236" t="s">
        <v>172</v>
      </c>
      <c r="E202" s="73"/>
      <c r="F202" s="237" t="s">
        <v>713</v>
      </c>
      <c r="G202" s="73"/>
      <c r="H202" s="73"/>
      <c r="I202" s="183"/>
      <c r="J202" s="73"/>
      <c r="K202" s="73"/>
      <c r="L202" s="71"/>
      <c r="M202" s="238"/>
      <c r="N202" s="46"/>
      <c r="O202" s="46"/>
      <c r="P202" s="46"/>
      <c r="Q202" s="46"/>
      <c r="R202" s="46"/>
      <c r="S202" s="46"/>
      <c r="T202" s="94"/>
      <c r="AT202" s="23" t="s">
        <v>172</v>
      </c>
      <c r="AU202" s="23" t="s">
        <v>84</v>
      </c>
    </row>
    <row r="203" s="9" customFormat="1" ht="29.88" customHeight="1">
      <c r="B203" s="197"/>
      <c r="C203" s="198"/>
      <c r="D203" s="199" t="s">
        <v>73</v>
      </c>
      <c r="E203" s="234" t="s">
        <v>522</v>
      </c>
      <c r="F203" s="234" t="s">
        <v>523</v>
      </c>
      <c r="G203" s="198"/>
      <c r="H203" s="198"/>
      <c r="I203" s="201"/>
      <c r="J203" s="235">
        <f>BK203</f>
        <v>0</v>
      </c>
      <c r="K203" s="198"/>
      <c r="L203" s="203"/>
      <c r="M203" s="204"/>
      <c r="N203" s="205"/>
      <c r="O203" s="205"/>
      <c r="P203" s="206">
        <f>SUM(P204:P210)</f>
        <v>0</v>
      </c>
      <c r="Q203" s="205"/>
      <c r="R203" s="206">
        <f>SUM(R204:R210)</f>
        <v>0.0065446000000000011</v>
      </c>
      <c r="S203" s="205"/>
      <c r="T203" s="207">
        <f>SUM(T204:T210)</f>
        <v>0</v>
      </c>
      <c r="AR203" s="208" t="s">
        <v>84</v>
      </c>
      <c r="AT203" s="209" t="s">
        <v>73</v>
      </c>
      <c r="AU203" s="209" t="s">
        <v>82</v>
      </c>
      <c r="AY203" s="208" t="s">
        <v>127</v>
      </c>
      <c r="BK203" s="210">
        <f>SUM(BK204:BK210)</f>
        <v>0</v>
      </c>
    </row>
    <row r="204" s="1" customFormat="1" ht="25.5" customHeight="1">
      <c r="B204" s="45"/>
      <c r="C204" s="211" t="s">
        <v>395</v>
      </c>
      <c r="D204" s="211" t="s">
        <v>128</v>
      </c>
      <c r="E204" s="212" t="s">
        <v>714</v>
      </c>
      <c r="F204" s="213" t="s">
        <v>715</v>
      </c>
      <c r="G204" s="214" t="s">
        <v>169</v>
      </c>
      <c r="H204" s="215">
        <v>7.6100000000000003</v>
      </c>
      <c r="I204" s="216"/>
      <c r="J204" s="217">
        <f>ROUND(I204*H204,2)</f>
        <v>0</v>
      </c>
      <c r="K204" s="213" t="s">
        <v>170</v>
      </c>
      <c r="L204" s="71"/>
      <c r="M204" s="218" t="s">
        <v>22</v>
      </c>
      <c r="N204" s="219" t="s">
        <v>45</v>
      </c>
      <c r="O204" s="46"/>
      <c r="P204" s="220">
        <f>O204*H204</f>
        <v>0</v>
      </c>
      <c r="Q204" s="220">
        <v>0.00013999999999999999</v>
      </c>
      <c r="R204" s="220">
        <f>Q204*H204</f>
        <v>0.0010654</v>
      </c>
      <c r="S204" s="220">
        <v>0</v>
      </c>
      <c r="T204" s="221">
        <f>S204*H204</f>
        <v>0</v>
      </c>
      <c r="AR204" s="23" t="s">
        <v>266</v>
      </c>
      <c r="AT204" s="23" t="s">
        <v>128</v>
      </c>
      <c r="AU204" s="23" t="s">
        <v>84</v>
      </c>
      <c r="AY204" s="23" t="s">
        <v>127</v>
      </c>
      <c r="BE204" s="222">
        <f>IF(N204="základní",J204,0)</f>
        <v>0</v>
      </c>
      <c r="BF204" s="222">
        <f>IF(N204="snížená",J204,0)</f>
        <v>0</v>
      </c>
      <c r="BG204" s="222">
        <f>IF(N204="zákl. přenesená",J204,0)</f>
        <v>0</v>
      </c>
      <c r="BH204" s="222">
        <f>IF(N204="sníž. přenesená",J204,0)</f>
        <v>0</v>
      </c>
      <c r="BI204" s="222">
        <f>IF(N204="nulová",J204,0)</f>
        <v>0</v>
      </c>
      <c r="BJ204" s="23" t="s">
        <v>82</v>
      </c>
      <c r="BK204" s="222">
        <f>ROUND(I204*H204,2)</f>
        <v>0</v>
      </c>
      <c r="BL204" s="23" t="s">
        <v>266</v>
      </c>
      <c r="BM204" s="23" t="s">
        <v>716</v>
      </c>
    </row>
    <row r="205" s="12" customFormat="1">
      <c r="B205" s="249"/>
      <c r="C205" s="250"/>
      <c r="D205" s="236" t="s">
        <v>174</v>
      </c>
      <c r="E205" s="251" t="s">
        <v>22</v>
      </c>
      <c r="F205" s="252" t="s">
        <v>618</v>
      </c>
      <c r="G205" s="250"/>
      <c r="H205" s="253">
        <v>7.5</v>
      </c>
      <c r="I205" s="254"/>
      <c r="J205" s="250"/>
      <c r="K205" s="250"/>
      <c r="L205" s="255"/>
      <c r="M205" s="256"/>
      <c r="N205" s="257"/>
      <c r="O205" s="257"/>
      <c r="P205" s="257"/>
      <c r="Q205" s="257"/>
      <c r="R205" s="257"/>
      <c r="S205" s="257"/>
      <c r="T205" s="258"/>
      <c r="AT205" s="259" t="s">
        <v>174</v>
      </c>
      <c r="AU205" s="259" t="s">
        <v>84</v>
      </c>
      <c r="AV205" s="12" t="s">
        <v>84</v>
      </c>
      <c r="AW205" s="12" t="s">
        <v>38</v>
      </c>
      <c r="AX205" s="12" t="s">
        <v>74</v>
      </c>
      <c r="AY205" s="259" t="s">
        <v>127</v>
      </c>
    </row>
    <row r="206" s="12" customFormat="1">
      <c r="B206" s="249"/>
      <c r="C206" s="250"/>
      <c r="D206" s="236" t="s">
        <v>174</v>
      </c>
      <c r="E206" s="251" t="s">
        <v>22</v>
      </c>
      <c r="F206" s="252" t="s">
        <v>619</v>
      </c>
      <c r="G206" s="250"/>
      <c r="H206" s="253">
        <v>-1.21</v>
      </c>
      <c r="I206" s="254"/>
      <c r="J206" s="250"/>
      <c r="K206" s="250"/>
      <c r="L206" s="255"/>
      <c r="M206" s="256"/>
      <c r="N206" s="257"/>
      <c r="O206" s="257"/>
      <c r="P206" s="257"/>
      <c r="Q206" s="257"/>
      <c r="R206" s="257"/>
      <c r="S206" s="257"/>
      <c r="T206" s="258"/>
      <c r="AT206" s="259" t="s">
        <v>174</v>
      </c>
      <c r="AU206" s="259" t="s">
        <v>84</v>
      </c>
      <c r="AV206" s="12" t="s">
        <v>84</v>
      </c>
      <c r="AW206" s="12" t="s">
        <v>38</v>
      </c>
      <c r="AX206" s="12" t="s">
        <v>74</v>
      </c>
      <c r="AY206" s="259" t="s">
        <v>127</v>
      </c>
    </row>
    <row r="207" s="11" customFormat="1">
      <c r="B207" s="239"/>
      <c r="C207" s="240"/>
      <c r="D207" s="236" t="s">
        <v>174</v>
      </c>
      <c r="E207" s="241" t="s">
        <v>22</v>
      </c>
      <c r="F207" s="242" t="s">
        <v>717</v>
      </c>
      <c r="G207" s="240"/>
      <c r="H207" s="241" t="s">
        <v>22</v>
      </c>
      <c r="I207" s="243"/>
      <c r="J207" s="240"/>
      <c r="K207" s="240"/>
      <c r="L207" s="244"/>
      <c r="M207" s="245"/>
      <c r="N207" s="246"/>
      <c r="O207" s="246"/>
      <c r="P207" s="246"/>
      <c r="Q207" s="246"/>
      <c r="R207" s="246"/>
      <c r="S207" s="246"/>
      <c r="T207" s="247"/>
      <c r="AT207" s="248" t="s">
        <v>174</v>
      </c>
      <c r="AU207" s="248" t="s">
        <v>84</v>
      </c>
      <c r="AV207" s="11" t="s">
        <v>82</v>
      </c>
      <c r="AW207" s="11" t="s">
        <v>38</v>
      </c>
      <c r="AX207" s="11" t="s">
        <v>74</v>
      </c>
      <c r="AY207" s="248" t="s">
        <v>127</v>
      </c>
    </row>
    <row r="208" s="12" customFormat="1">
      <c r="B208" s="249"/>
      <c r="C208" s="250"/>
      <c r="D208" s="236" t="s">
        <v>174</v>
      </c>
      <c r="E208" s="251" t="s">
        <v>22</v>
      </c>
      <c r="F208" s="252" t="s">
        <v>718</v>
      </c>
      <c r="G208" s="250"/>
      <c r="H208" s="253">
        <v>1.3200000000000001</v>
      </c>
      <c r="I208" s="254"/>
      <c r="J208" s="250"/>
      <c r="K208" s="250"/>
      <c r="L208" s="255"/>
      <c r="M208" s="256"/>
      <c r="N208" s="257"/>
      <c r="O208" s="257"/>
      <c r="P208" s="257"/>
      <c r="Q208" s="257"/>
      <c r="R208" s="257"/>
      <c r="S208" s="257"/>
      <c r="T208" s="258"/>
      <c r="AT208" s="259" t="s">
        <v>174</v>
      </c>
      <c r="AU208" s="259" t="s">
        <v>84</v>
      </c>
      <c r="AV208" s="12" t="s">
        <v>84</v>
      </c>
      <c r="AW208" s="12" t="s">
        <v>38</v>
      </c>
      <c r="AX208" s="12" t="s">
        <v>74</v>
      </c>
      <c r="AY208" s="259" t="s">
        <v>127</v>
      </c>
    </row>
    <row r="209" s="13" customFormat="1">
      <c r="B209" s="260"/>
      <c r="C209" s="261"/>
      <c r="D209" s="236" t="s">
        <v>174</v>
      </c>
      <c r="E209" s="262" t="s">
        <v>22</v>
      </c>
      <c r="F209" s="263" t="s">
        <v>179</v>
      </c>
      <c r="G209" s="261"/>
      <c r="H209" s="264">
        <v>7.6100000000000003</v>
      </c>
      <c r="I209" s="265"/>
      <c r="J209" s="261"/>
      <c r="K209" s="261"/>
      <c r="L209" s="266"/>
      <c r="M209" s="267"/>
      <c r="N209" s="268"/>
      <c r="O209" s="268"/>
      <c r="P209" s="268"/>
      <c r="Q209" s="268"/>
      <c r="R209" s="268"/>
      <c r="S209" s="268"/>
      <c r="T209" s="269"/>
      <c r="AT209" s="270" t="s">
        <v>174</v>
      </c>
      <c r="AU209" s="270" t="s">
        <v>84</v>
      </c>
      <c r="AV209" s="13" t="s">
        <v>141</v>
      </c>
      <c r="AW209" s="13" t="s">
        <v>38</v>
      </c>
      <c r="AX209" s="13" t="s">
        <v>82</v>
      </c>
      <c r="AY209" s="270" t="s">
        <v>127</v>
      </c>
    </row>
    <row r="210" s="1" customFormat="1" ht="25.5" customHeight="1">
      <c r="B210" s="45"/>
      <c r="C210" s="211" t="s">
        <v>450</v>
      </c>
      <c r="D210" s="211" t="s">
        <v>128</v>
      </c>
      <c r="E210" s="212" t="s">
        <v>719</v>
      </c>
      <c r="F210" s="213" t="s">
        <v>720</v>
      </c>
      <c r="G210" s="214" t="s">
        <v>169</v>
      </c>
      <c r="H210" s="215">
        <v>7.6100000000000003</v>
      </c>
      <c r="I210" s="216"/>
      <c r="J210" s="217">
        <f>ROUND(I210*H210,2)</f>
        <v>0</v>
      </c>
      <c r="K210" s="213" t="s">
        <v>170</v>
      </c>
      <c r="L210" s="71"/>
      <c r="M210" s="218" t="s">
        <v>22</v>
      </c>
      <c r="N210" s="223" t="s">
        <v>45</v>
      </c>
      <c r="O210" s="224"/>
      <c r="P210" s="225">
        <f>O210*H210</f>
        <v>0</v>
      </c>
      <c r="Q210" s="225">
        <v>0.00072000000000000005</v>
      </c>
      <c r="R210" s="225">
        <f>Q210*H210</f>
        <v>0.0054792000000000009</v>
      </c>
      <c r="S210" s="225">
        <v>0</v>
      </c>
      <c r="T210" s="226">
        <f>S210*H210</f>
        <v>0</v>
      </c>
      <c r="AR210" s="23" t="s">
        <v>266</v>
      </c>
      <c r="AT210" s="23" t="s">
        <v>128</v>
      </c>
      <c r="AU210" s="23" t="s">
        <v>84</v>
      </c>
      <c r="AY210" s="23" t="s">
        <v>127</v>
      </c>
      <c r="BE210" s="222">
        <f>IF(N210="základní",J210,0)</f>
        <v>0</v>
      </c>
      <c r="BF210" s="222">
        <f>IF(N210="snížená",J210,0)</f>
        <v>0</v>
      </c>
      <c r="BG210" s="222">
        <f>IF(N210="zákl. přenesená",J210,0)</f>
        <v>0</v>
      </c>
      <c r="BH210" s="222">
        <f>IF(N210="sníž. přenesená",J210,0)</f>
        <v>0</v>
      </c>
      <c r="BI210" s="222">
        <f>IF(N210="nulová",J210,0)</f>
        <v>0</v>
      </c>
      <c r="BJ210" s="23" t="s">
        <v>82</v>
      </c>
      <c r="BK210" s="222">
        <f>ROUND(I210*H210,2)</f>
        <v>0</v>
      </c>
      <c r="BL210" s="23" t="s">
        <v>266</v>
      </c>
      <c r="BM210" s="23" t="s">
        <v>721</v>
      </c>
    </row>
    <row r="211" s="1" customFormat="1" ht="6.96" customHeight="1">
      <c r="B211" s="66"/>
      <c r="C211" s="67"/>
      <c r="D211" s="67"/>
      <c r="E211" s="67"/>
      <c r="F211" s="67"/>
      <c r="G211" s="67"/>
      <c r="H211" s="67"/>
      <c r="I211" s="165"/>
      <c r="J211" s="67"/>
      <c r="K211" s="67"/>
      <c r="L211" s="71"/>
    </row>
  </sheetData>
  <sheetProtection sheet="1" autoFilter="0" formatColumns="0" formatRows="0" objects="1" scenarios="1" spinCount="100000" saltValue="k14gLyioaU2CUjEyTcBDs6ZVC92EuibpyypInuretiES9p1h3UqfhI4E2YrTNmBBfigHOV5xHFuA+hfmt8SORA==" hashValue="IRVr+DUl80SvDIHEFUL+J+WRZiQjH0uQqlUl9ENr4aBtn/VeVnHNoJ6mWoLD84faXLAeQyxWOP16ATvC5AcPDw==" algorithmName="SHA-512" password="CC35"/>
  <autoFilter ref="C88:K210"/>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4" customWidth="1"/>
    <col min="2" max="2" width="1.664063" style="284" customWidth="1"/>
    <col min="3" max="4" width="5" style="284" customWidth="1"/>
    <col min="5" max="5" width="11.67" style="284" customWidth="1"/>
    <col min="6" max="6" width="9.17" style="284" customWidth="1"/>
    <col min="7" max="7" width="5" style="284" customWidth="1"/>
    <col min="8" max="8" width="77.83" style="284" customWidth="1"/>
    <col min="9" max="10" width="20" style="284" customWidth="1"/>
    <col min="11" max="11" width="1.664063" style="284" customWidth="1"/>
  </cols>
  <sheetData>
    <row r="1" ht="37.5" customHeight="1"/>
    <row r="2" ht="7.5" customHeight="1">
      <c r="B2" s="285"/>
      <c r="C2" s="286"/>
      <c r="D2" s="286"/>
      <c r="E2" s="286"/>
      <c r="F2" s="286"/>
      <c r="G2" s="286"/>
      <c r="H2" s="286"/>
      <c r="I2" s="286"/>
      <c r="J2" s="286"/>
      <c r="K2" s="287"/>
    </row>
    <row r="3" s="14" customFormat="1" ht="45" customHeight="1">
      <c r="B3" s="288"/>
      <c r="C3" s="289" t="s">
        <v>722</v>
      </c>
      <c r="D3" s="289"/>
      <c r="E3" s="289"/>
      <c r="F3" s="289"/>
      <c r="G3" s="289"/>
      <c r="H3" s="289"/>
      <c r="I3" s="289"/>
      <c r="J3" s="289"/>
      <c r="K3" s="290"/>
    </row>
    <row r="4" ht="25.5" customHeight="1">
      <c r="B4" s="291"/>
      <c r="C4" s="292" t="s">
        <v>723</v>
      </c>
      <c r="D4" s="292"/>
      <c r="E4" s="292"/>
      <c r="F4" s="292"/>
      <c r="G4" s="292"/>
      <c r="H4" s="292"/>
      <c r="I4" s="292"/>
      <c r="J4" s="292"/>
      <c r="K4" s="293"/>
    </row>
    <row r="5" ht="5.25" customHeight="1">
      <c r="B5" s="291"/>
      <c r="C5" s="294"/>
      <c r="D5" s="294"/>
      <c r="E5" s="294"/>
      <c r="F5" s="294"/>
      <c r="G5" s="294"/>
      <c r="H5" s="294"/>
      <c r="I5" s="294"/>
      <c r="J5" s="294"/>
      <c r="K5" s="293"/>
    </row>
    <row r="6" ht="15" customHeight="1">
      <c r="B6" s="291"/>
      <c r="C6" s="295" t="s">
        <v>724</v>
      </c>
      <c r="D6" s="295"/>
      <c r="E6" s="295"/>
      <c r="F6" s="295"/>
      <c r="G6" s="295"/>
      <c r="H6" s="295"/>
      <c r="I6" s="295"/>
      <c r="J6" s="295"/>
      <c r="K6" s="293"/>
    </row>
    <row r="7" ht="15" customHeight="1">
      <c r="B7" s="296"/>
      <c r="C7" s="295" t="s">
        <v>725</v>
      </c>
      <c r="D7" s="295"/>
      <c r="E7" s="295"/>
      <c r="F7" s="295"/>
      <c r="G7" s="295"/>
      <c r="H7" s="295"/>
      <c r="I7" s="295"/>
      <c r="J7" s="295"/>
      <c r="K7" s="293"/>
    </row>
    <row r="8" ht="12.75" customHeight="1">
      <c r="B8" s="296"/>
      <c r="C8" s="295"/>
      <c r="D8" s="295"/>
      <c r="E8" s="295"/>
      <c r="F8" s="295"/>
      <c r="G8" s="295"/>
      <c r="H8" s="295"/>
      <c r="I8" s="295"/>
      <c r="J8" s="295"/>
      <c r="K8" s="293"/>
    </row>
    <row r="9" ht="15" customHeight="1">
      <c r="B9" s="296"/>
      <c r="C9" s="295" t="s">
        <v>726</v>
      </c>
      <c r="D9" s="295"/>
      <c r="E9" s="295"/>
      <c r="F9" s="295"/>
      <c r="G9" s="295"/>
      <c r="H9" s="295"/>
      <c r="I9" s="295"/>
      <c r="J9" s="295"/>
      <c r="K9" s="293"/>
    </row>
    <row r="10" ht="15" customHeight="1">
      <c r="B10" s="296"/>
      <c r="C10" s="295"/>
      <c r="D10" s="295" t="s">
        <v>727</v>
      </c>
      <c r="E10" s="295"/>
      <c r="F10" s="295"/>
      <c r="G10" s="295"/>
      <c r="H10" s="295"/>
      <c r="I10" s="295"/>
      <c r="J10" s="295"/>
      <c r="K10" s="293"/>
    </row>
    <row r="11" ht="15" customHeight="1">
      <c r="B11" s="296"/>
      <c r="C11" s="297"/>
      <c r="D11" s="295" t="s">
        <v>728</v>
      </c>
      <c r="E11" s="295"/>
      <c r="F11" s="295"/>
      <c r="G11" s="295"/>
      <c r="H11" s="295"/>
      <c r="I11" s="295"/>
      <c r="J11" s="295"/>
      <c r="K11" s="293"/>
    </row>
    <row r="12" ht="12.75" customHeight="1">
      <c r="B12" s="296"/>
      <c r="C12" s="297"/>
      <c r="D12" s="297"/>
      <c r="E12" s="297"/>
      <c r="F12" s="297"/>
      <c r="G12" s="297"/>
      <c r="H12" s="297"/>
      <c r="I12" s="297"/>
      <c r="J12" s="297"/>
      <c r="K12" s="293"/>
    </row>
    <row r="13" ht="15" customHeight="1">
      <c r="B13" s="296"/>
      <c r="C13" s="297"/>
      <c r="D13" s="295" t="s">
        <v>729</v>
      </c>
      <c r="E13" s="295"/>
      <c r="F13" s="295"/>
      <c r="G13" s="295"/>
      <c r="H13" s="295"/>
      <c r="I13" s="295"/>
      <c r="J13" s="295"/>
      <c r="K13" s="293"/>
    </row>
    <row r="14" ht="15" customHeight="1">
      <c r="B14" s="296"/>
      <c r="C14" s="297"/>
      <c r="D14" s="295" t="s">
        <v>730</v>
      </c>
      <c r="E14" s="295"/>
      <c r="F14" s="295"/>
      <c r="G14" s="295"/>
      <c r="H14" s="295"/>
      <c r="I14" s="295"/>
      <c r="J14" s="295"/>
      <c r="K14" s="293"/>
    </row>
    <row r="15" ht="15" customHeight="1">
      <c r="B15" s="296"/>
      <c r="C15" s="297"/>
      <c r="D15" s="295" t="s">
        <v>731</v>
      </c>
      <c r="E15" s="295"/>
      <c r="F15" s="295"/>
      <c r="G15" s="295"/>
      <c r="H15" s="295"/>
      <c r="I15" s="295"/>
      <c r="J15" s="295"/>
      <c r="K15" s="293"/>
    </row>
    <row r="16" ht="15" customHeight="1">
      <c r="B16" s="296"/>
      <c r="C16" s="297"/>
      <c r="D16" s="297"/>
      <c r="E16" s="298" t="s">
        <v>81</v>
      </c>
      <c r="F16" s="295" t="s">
        <v>732</v>
      </c>
      <c r="G16" s="295"/>
      <c r="H16" s="295"/>
      <c r="I16" s="295"/>
      <c r="J16" s="295"/>
      <c r="K16" s="293"/>
    </row>
    <row r="17" ht="15" customHeight="1">
      <c r="B17" s="296"/>
      <c r="C17" s="297"/>
      <c r="D17" s="297"/>
      <c r="E17" s="298" t="s">
        <v>733</v>
      </c>
      <c r="F17" s="295" t="s">
        <v>734</v>
      </c>
      <c r="G17" s="295"/>
      <c r="H17" s="295"/>
      <c r="I17" s="295"/>
      <c r="J17" s="295"/>
      <c r="K17" s="293"/>
    </row>
    <row r="18" ht="15" customHeight="1">
      <c r="B18" s="296"/>
      <c r="C18" s="297"/>
      <c r="D18" s="297"/>
      <c r="E18" s="298" t="s">
        <v>735</v>
      </c>
      <c r="F18" s="295" t="s">
        <v>736</v>
      </c>
      <c r="G18" s="295"/>
      <c r="H18" s="295"/>
      <c r="I18" s="295"/>
      <c r="J18" s="295"/>
      <c r="K18" s="293"/>
    </row>
    <row r="19" ht="15" customHeight="1">
      <c r="B19" s="296"/>
      <c r="C19" s="297"/>
      <c r="D19" s="297"/>
      <c r="E19" s="298" t="s">
        <v>737</v>
      </c>
      <c r="F19" s="295" t="s">
        <v>738</v>
      </c>
      <c r="G19" s="295"/>
      <c r="H19" s="295"/>
      <c r="I19" s="295"/>
      <c r="J19" s="295"/>
      <c r="K19" s="293"/>
    </row>
    <row r="20" ht="15" customHeight="1">
      <c r="B20" s="296"/>
      <c r="C20" s="297"/>
      <c r="D20" s="297"/>
      <c r="E20" s="298" t="s">
        <v>739</v>
      </c>
      <c r="F20" s="295" t="s">
        <v>740</v>
      </c>
      <c r="G20" s="295"/>
      <c r="H20" s="295"/>
      <c r="I20" s="295"/>
      <c r="J20" s="295"/>
      <c r="K20" s="293"/>
    </row>
    <row r="21" ht="15" customHeight="1">
      <c r="B21" s="296"/>
      <c r="C21" s="297"/>
      <c r="D21" s="297"/>
      <c r="E21" s="298" t="s">
        <v>741</v>
      </c>
      <c r="F21" s="295" t="s">
        <v>742</v>
      </c>
      <c r="G21" s="295"/>
      <c r="H21" s="295"/>
      <c r="I21" s="295"/>
      <c r="J21" s="295"/>
      <c r="K21" s="293"/>
    </row>
    <row r="22" ht="12.75" customHeight="1">
      <c r="B22" s="296"/>
      <c r="C22" s="297"/>
      <c r="D22" s="297"/>
      <c r="E22" s="297"/>
      <c r="F22" s="297"/>
      <c r="G22" s="297"/>
      <c r="H22" s="297"/>
      <c r="I22" s="297"/>
      <c r="J22" s="297"/>
      <c r="K22" s="293"/>
    </row>
    <row r="23" ht="15" customHeight="1">
      <c r="B23" s="296"/>
      <c r="C23" s="295" t="s">
        <v>743</v>
      </c>
      <c r="D23" s="295"/>
      <c r="E23" s="295"/>
      <c r="F23" s="295"/>
      <c r="G23" s="295"/>
      <c r="H23" s="295"/>
      <c r="I23" s="295"/>
      <c r="J23" s="295"/>
      <c r="K23" s="293"/>
    </row>
    <row r="24" ht="15" customHeight="1">
      <c r="B24" s="296"/>
      <c r="C24" s="295" t="s">
        <v>744</v>
      </c>
      <c r="D24" s="295"/>
      <c r="E24" s="295"/>
      <c r="F24" s="295"/>
      <c r="G24" s="295"/>
      <c r="H24" s="295"/>
      <c r="I24" s="295"/>
      <c r="J24" s="295"/>
      <c r="K24" s="293"/>
    </row>
    <row r="25" ht="15" customHeight="1">
      <c r="B25" s="296"/>
      <c r="C25" s="295"/>
      <c r="D25" s="295" t="s">
        <v>745</v>
      </c>
      <c r="E25" s="295"/>
      <c r="F25" s="295"/>
      <c r="G25" s="295"/>
      <c r="H25" s="295"/>
      <c r="I25" s="295"/>
      <c r="J25" s="295"/>
      <c r="K25" s="293"/>
    </row>
    <row r="26" ht="15" customHeight="1">
      <c r="B26" s="296"/>
      <c r="C26" s="297"/>
      <c r="D26" s="295" t="s">
        <v>746</v>
      </c>
      <c r="E26" s="295"/>
      <c r="F26" s="295"/>
      <c r="G26" s="295"/>
      <c r="H26" s="295"/>
      <c r="I26" s="295"/>
      <c r="J26" s="295"/>
      <c r="K26" s="293"/>
    </row>
    <row r="27" ht="12.75" customHeight="1">
      <c r="B27" s="296"/>
      <c r="C27" s="297"/>
      <c r="D27" s="297"/>
      <c r="E27" s="297"/>
      <c r="F27" s="297"/>
      <c r="G27" s="297"/>
      <c r="H27" s="297"/>
      <c r="I27" s="297"/>
      <c r="J27" s="297"/>
      <c r="K27" s="293"/>
    </row>
    <row r="28" ht="15" customHeight="1">
      <c r="B28" s="296"/>
      <c r="C28" s="297"/>
      <c r="D28" s="295" t="s">
        <v>747</v>
      </c>
      <c r="E28" s="295"/>
      <c r="F28" s="295"/>
      <c r="G28" s="295"/>
      <c r="H28" s="295"/>
      <c r="I28" s="295"/>
      <c r="J28" s="295"/>
      <c r="K28" s="293"/>
    </row>
    <row r="29" ht="15" customHeight="1">
      <c r="B29" s="296"/>
      <c r="C29" s="297"/>
      <c r="D29" s="295" t="s">
        <v>748</v>
      </c>
      <c r="E29" s="295"/>
      <c r="F29" s="295"/>
      <c r="G29" s="295"/>
      <c r="H29" s="295"/>
      <c r="I29" s="295"/>
      <c r="J29" s="295"/>
      <c r="K29" s="293"/>
    </row>
    <row r="30" ht="12.75" customHeight="1">
      <c r="B30" s="296"/>
      <c r="C30" s="297"/>
      <c r="D30" s="297"/>
      <c r="E30" s="297"/>
      <c r="F30" s="297"/>
      <c r="G30" s="297"/>
      <c r="H30" s="297"/>
      <c r="I30" s="297"/>
      <c r="J30" s="297"/>
      <c r="K30" s="293"/>
    </row>
    <row r="31" ht="15" customHeight="1">
      <c r="B31" s="296"/>
      <c r="C31" s="297"/>
      <c r="D31" s="295" t="s">
        <v>749</v>
      </c>
      <c r="E31" s="295"/>
      <c r="F31" s="295"/>
      <c r="G31" s="295"/>
      <c r="H31" s="295"/>
      <c r="I31" s="295"/>
      <c r="J31" s="295"/>
      <c r="K31" s="293"/>
    </row>
    <row r="32" ht="15" customHeight="1">
      <c r="B32" s="296"/>
      <c r="C32" s="297"/>
      <c r="D32" s="295" t="s">
        <v>750</v>
      </c>
      <c r="E32" s="295"/>
      <c r="F32" s="295"/>
      <c r="G32" s="295"/>
      <c r="H32" s="295"/>
      <c r="I32" s="295"/>
      <c r="J32" s="295"/>
      <c r="K32" s="293"/>
    </row>
    <row r="33" ht="15" customHeight="1">
      <c r="B33" s="296"/>
      <c r="C33" s="297"/>
      <c r="D33" s="295" t="s">
        <v>751</v>
      </c>
      <c r="E33" s="295"/>
      <c r="F33" s="295"/>
      <c r="G33" s="295"/>
      <c r="H33" s="295"/>
      <c r="I33" s="295"/>
      <c r="J33" s="295"/>
      <c r="K33" s="293"/>
    </row>
    <row r="34" ht="15" customHeight="1">
      <c r="B34" s="296"/>
      <c r="C34" s="297"/>
      <c r="D34" s="295"/>
      <c r="E34" s="299" t="s">
        <v>112</v>
      </c>
      <c r="F34" s="295"/>
      <c r="G34" s="295" t="s">
        <v>752</v>
      </c>
      <c r="H34" s="295"/>
      <c r="I34" s="295"/>
      <c r="J34" s="295"/>
      <c r="K34" s="293"/>
    </row>
    <row r="35" ht="30.75" customHeight="1">
      <c r="B35" s="296"/>
      <c r="C35" s="297"/>
      <c r="D35" s="295"/>
      <c r="E35" s="299" t="s">
        <v>753</v>
      </c>
      <c r="F35" s="295"/>
      <c r="G35" s="295" t="s">
        <v>754</v>
      </c>
      <c r="H35" s="295"/>
      <c r="I35" s="295"/>
      <c r="J35" s="295"/>
      <c r="K35" s="293"/>
    </row>
    <row r="36" ht="15" customHeight="1">
      <c r="B36" s="296"/>
      <c r="C36" s="297"/>
      <c r="D36" s="295"/>
      <c r="E36" s="299" t="s">
        <v>55</v>
      </c>
      <c r="F36" s="295"/>
      <c r="G36" s="295" t="s">
        <v>755</v>
      </c>
      <c r="H36" s="295"/>
      <c r="I36" s="295"/>
      <c r="J36" s="295"/>
      <c r="K36" s="293"/>
    </row>
    <row r="37" ht="15" customHeight="1">
      <c r="B37" s="296"/>
      <c r="C37" s="297"/>
      <c r="D37" s="295"/>
      <c r="E37" s="299" t="s">
        <v>113</v>
      </c>
      <c r="F37" s="295"/>
      <c r="G37" s="295" t="s">
        <v>756</v>
      </c>
      <c r="H37" s="295"/>
      <c r="I37" s="295"/>
      <c r="J37" s="295"/>
      <c r="K37" s="293"/>
    </row>
    <row r="38" ht="15" customHeight="1">
      <c r="B38" s="296"/>
      <c r="C38" s="297"/>
      <c r="D38" s="295"/>
      <c r="E38" s="299" t="s">
        <v>114</v>
      </c>
      <c r="F38" s="295"/>
      <c r="G38" s="295" t="s">
        <v>757</v>
      </c>
      <c r="H38" s="295"/>
      <c r="I38" s="295"/>
      <c r="J38" s="295"/>
      <c r="K38" s="293"/>
    </row>
    <row r="39" ht="15" customHeight="1">
      <c r="B39" s="296"/>
      <c r="C39" s="297"/>
      <c r="D39" s="295"/>
      <c r="E39" s="299" t="s">
        <v>115</v>
      </c>
      <c r="F39" s="295"/>
      <c r="G39" s="295" t="s">
        <v>758</v>
      </c>
      <c r="H39" s="295"/>
      <c r="I39" s="295"/>
      <c r="J39" s="295"/>
      <c r="K39" s="293"/>
    </row>
    <row r="40" ht="15" customHeight="1">
      <c r="B40" s="296"/>
      <c r="C40" s="297"/>
      <c r="D40" s="295"/>
      <c r="E40" s="299" t="s">
        <v>759</v>
      </c>
      <c r="F40" s="295"/>
      <c r="G40" s="295" t="s">
        <v>760</v>
      </c>
      <c r="H40" s="295"/>
      <c r="I40" s="295"/>
      <c r="J40" s="295"/>
      <c r="K40" s="293"/>
    </row>
    <row r="41" ht="15" customHeight="1">
      <c r="B41" s="296"/>
      <c r="C41" s="297"/>
      <c r="D41" s="295"/>
      <c r="E41" s="299"/>
      <c r="F41" s="295"/>
      <c r="G41" s="295" t="s">
        <v>761</v>
      </c>
      <c r="H41" s="295"/>
      <c r="I41" s="295"/>
      <c r="J41" s="295"/>
      <c r="K41" s="293"/>
    </row>
    <row r="42" ht="15" customHeight="1">
      <c r="B42" s="296"/>
      <c r="C42" s="297"/>
      <c r="D42" s="295"/>
      <c r="E42" s="299" t="s">
        <v>762</v>
      </c>
      <c r="F42" s="295"/>
      <c r="G42" s="295" t="s">
        <v>763</v>
      </c>
      <c r="H42" s="295"/>
      <c r="I42" s="295"/>
      <c r="J42" s="295"/>
      <c r="K42" s="293"/>
    </row>
    <row r="43" ht="15" customHeight="1">
      <c r="B43" s="296"/>
      <c r="C43" s="297"/>
      <c r="D43" s="295"/>
      <c r="E43" s="299" t="s">
        <v>117</v>
      </c>
      <c r="F43" s="295"/>
      <c r="G43" s="295" t="s">
        <v>764</v>
      </c>
      <c r="H43" s="295"/>
      <c r="I43" s="295"/>
      <c r="J43" s="295"/>
      <c r="K43" s="293"/>
    </row>
    <row r="44" ht="12.75" customHeight="1">
      <c r="B44" s="296"/>
      <c r="C44" s="297"/>
      <c r="D44" s="295"/>
      <c r="E44" s="295"/>
      <c r="F44" s="295"/>
      <c r="G44" s="295"/>
      <c r="H44" s="295"/>
      <c r="I44" s="295"/>
      <c r="J44" s="295"/>
      <c r="K44" s="293"/>
    </row>
    <row r="45" ht="15" customHeight="1">
      <c r="B45" s="296"/>
      <c r="C45" s="297"/>
      <c r="D45" s="295" t="s">
        <v>765</v>
      </c>
      <c r="E45" s="295"/>
      <c r="F45" s="295"/>
      <c r="G45" s="295"/>
      <c r="H45" s="295"/>
      <c r="I45" s="295"/>
      <c r="J45" s="295"/>
      <c r="K45" s="293"/>
    </row>
    <row r="46" ht="15" customHeight="1">
      <c r="B46" s="296"/>
      <c r="C46" s="297"/>
      <c r="D46" s="297"/>
      <c r="E46" s="295" t="s">
        <v>766</v>
      </c>
      <c r="F46" s="295"/>
      <c r="G46" s="295"/>
      <c r="H46" s="295"/>
      <c r="I46" s="295"/>
      <c r="J46" s="295"/>
      <c r="K46" s="293"/>
    </row>
    <row r="47" ht="15" customHeight="1">
      <c r="B47" s="296"/>
      <c r="C47" s="297"/>
      <c r="D47" s="297"/>
      <c r="E47" s="295" t="s">
        <v>767</v>
      </c>
      <c r="F47" s="295"/>
      <c r="G47" s="295"/>
      <c r="H47" s="295"/>
      <c r="I47" s="295"/>
      <c r="J47" s="295"/>
      <c r="K47" s="293"/>
    </row>
    <row r="48" ht="15" customHeight="1">
      <c r="B48" s="296"/>
      <c r="C48" s="297"/>
      <c r="D48" s="297"/>
      <c r="E48" s="295" t="s">
        <v>768</v>
      </c>
      <c r="F48" s="295"/>
      <c r="G48" s="295"/>
      <c r="H48" s="295"/>
      <c r="I48" s="295"/>
      <c r="J48" s="295"/>
      <c r="K48" s="293"/>
    </row>
    <row r="49" ht="15" customHeight="1">
      <c r="B49" s="296"/>
      <c r="C49" s="297"/>
      <c r="D49" s="295" t="s">
        <v>769</v>
      </c>
      <c r="E49" s="295"/>
      <c r="F49" s="295"/>
      <c r="G49" s="295"/>
      <c r="H49" s="295"/>
      <c r="I49" s="295"/>
      <c r="J49" s="295"/>
      <c r="K49" s="293"/>
    </row>
    <row r="50" ht="25.5" customHeight="1">
      <c r="B50" s="291"/>
      <c r="C50" s="292" t="s">
        <v>770</v>
      </c>
      <c r="D50" s="292"/>
      <c r="E50" s="292"/>
      <c r="F50" s="292"/>
      <c r="G50" s="292"/>
      <c r="H50" s="292"/>
      <c r="I50" s="292"/>
      <c r="J50" s="292"/>
      <c r="K50" s="293"/>
    </row>
    <row r="51" ht="5.25" customHeight="1">
      <c r="B51" s="291"/>
      <c r="C51" s="294"/>
      <c r="D51" s="294"/>
      <c r="E51" s="294"/>
      <c r="F51" s="294"/>
      <c r="G51" s="294"/>
      <c r="H51" s="294"/>
      <c r="I51" s="294"/>
      <c r="J51" s="294"/>
      <c r="K51" s="293"/>
    </row>
    <row r="52" ht="15" customHeight="1">
      <c r="B52" s="291"/>
      <c r="C52" s="295" t="s">
        <v>771</v>
      </c>
      <c r="D52" s="295"/>
      <c r="E52" s="295"/>
      <c r="F52" s="295"/>
      <c r="G52" s="295"/>
      <c r="H52" s="295"/>
      <c r="I52" s="295"/>
      <c r="J52" s="295"/>
      <c r="K52" s="293"/>
    </row>
    <row r="53" ht="15" customHeight="1">
      <c r="B53" s="291"/>
      <c r="C53" s="295" t="s">
        <v>772</v>
      </c>
      <c r="D53" s="295"/>
      <c r="E53" s="295"/>
      <c r="F53" s="295"/>
      <c r="G53" s="295"/>
      <c r="H53" s="295"/>
      <c r="I53" s="295"/>
      <c r="J53" s="295"/>
      <c r="K53" s="293"/>
    </row>
    <row r="54" ht="12.75" customHeight="1">
      <c r="B54" s="291"/>
      <c r="C54" s="295"/>
      <c r="D54" s="295"/>
      <c r="E54" s="295"/>
      <c r="F54" s="295"/>
      <c r="G54" s="295"/>
      <c r="H54" s="295"/>
      <c r="I54" s="295"/>
      <c r="J54" s="295"/>
      <c r="K54" s="293"/>
    </row>
    <row r="55" ht="15" customHeight="1">
      <c r="B55" s="291"/>
      <c r="C55" s="295" t="s">
        <v>773</v>
      </c>
      <c r="D55" s="295"/>
      <c r="E55" s="295"/>
      <c r="F55" s="295"/>
      <c r="G55" s="295"/>
      <c r="H55" s="295"/>
      <c r="I55" s="295"/>
      <c r="J55" s="295"/>
      <c r="K55" s="293"/>
    </row>
    <row r="56" ht="15" customHeight="1">
      <c r="B56" s="291"/>
      <c r="C56" s="297"/>
      <c r="D56" s="295" t="s">
        <v>774</v>
      </c>
      <c r="E56" s="295"/>
      <c r="F56" s="295"/>
      <c r="G56" s="295"/>
      <c r="H56" s="295"/>
      <c r="I56" s="295"/>
      <c r="J56" s="295"/>
      <c r="K56" s="293"/>
    </row>
    <row r="57" ht="15" customHeight="1">
      <c r="B57" s="291"/>
      <c r="C57" s="297"/>
      <c r="D57" s="295" t="s">
        <v>775</v>
      </c>
      <c r="E57" s="295"/>
      <c r="F57" s="295"/>
      <c r="G57" s="295"/>
      <c r="H57" s="295"/>
      <c r="I57" s="295"/>
      <c r="J57" s="295"/>
      <c r="K57" s="293"/>
    </row>
    <row r="58" ht="15" customHeight="1">
      <c r="B58" s="291"/>
      <c r="C58" s="297"/>
      <c r="D58" s="295" t="s">
        <v>776</v>
      </c>
      <c r="E58" s="295"/>
      <c r="F58" s="295"/>
      <c r="G58" s="295"/>
      <c r="H58" s="295"/>
      <c r="I58" s="295"/>
      <c r="J58" s="295"/>
      <c r="K58" s="293"/>
    </row>
    <row r="59" ht="15" customHeight="1">
      <c r="B59" s="291"/>
      <c r="C59" s="297"/>
      <c r="D59" s="295" t="s">
        <v>777</v>
      </c>
      <c r="E59" s="295"/>
      <c r="F59" s="295"/>
      <c r="G59" s="295"/>
      <c r="H59" s="295"/>
      <c r="I59" s="295"/>
      <c r="J59" s="295"/>
      <c r="K59" s="293"/>
    </row>
    <row r="60" ht="15" customHeight="1">
      <c r="B60" s="291"/>
      <c r="C60" s="297"/>
      <c r="D60" s="300" t="s">
        <v>778</v>
      </c>
      <c r="E60" s="300"/>
      <c r="F60" s="300"/>
      <c r="G60" s="300"/>
      <c r="H60" s="300"/>
      <c r="I60" s="300"/>
      <c r="J60" s="300"/>
      <c r="K60" s="293"/>
    </row>
    <row r="61" ht="15" customHeight="1">
      <c r="B61" s="291"/>
      <c r="C61" s="297"/>
      <c r="D61" s="295" t="s">
        <v>779</v>
      </c>
      <c r="E61" s="295"/>
      <c r="F61" s="295"/>
      <c r="G61" s="295"/>
      <c r="H61" s="295"/>
      <c r="I61" s="295"/>
      <c r="J61" s="295"/>
      <c r="K61" s="293"/>
    </row>
    <row r="62" ht="12.75" customHeight="1">
      <c r="B62" s="291"/>
      <c r="C62" s="297"/>
      <c r="D62" s="297"/>
      <c r="E62" s="301"/>
      <c r="F62" s="297"/>
      <c r="G62" s="297"/>
      <c r="H62" s="297"/>
      <c r="I62" s="297"/>
      <c r="J62" s="297"/>
      <c r="K62" s="293"/>
    </row>
    <row r="63" ht="15" customHeight="1">
      <c r="B63" s="291"/>
      <c r="C63" s="297"/>
      <c r="D63" s="295" t="s">
        <v>780</v>
      </c>
      <c r="E63" s="295"/>
      <c r="F63" s="295"/>
      <c r="G63" s="295"/>
      <c r="H63" s="295"/>
      <c r="I63" s="295"/>
      <c r="J63" s="295"/>
      <c r="K63" s="293"/>
    </row>
    <row r="64" ht="15" customHeight="1">
      <c r="B64" s="291"/>
      <c r="C64" s="297"/>
      <c r="D64" s="300" t="s">
        <v>781</v>
      </c>
      <c r="E64" s="300"/>
      <c r="F64" s="300"/>
      <c r="G64" s="300"/>
      <c r="H64" s="300"/>
      <c r="I64" s="300"/>
      <c r="J64" s="300"/>
      <c r="K64" s="293"/>
    </row>
    <row r="65" ht="15" customHeight="1">
      <c r="B65" s="291"/>
      <c r="C65" s="297"/>
      <c r="D65" s="295" t="s">
        <v>782</v>
      </c>
      <c r="E65" s="295"/>
      <c r="F65" s="295"/>
      <c r="G65" s="295"/>
      <c r="H65" s="295"/>
      <c r="I65" s="295"/>
      <c r="J65" s="295"/>
      <c r="K65" s="293"/>
    </row>
    <row r="66" ht="15" customHeight="1">
      <c r="B66" s="291"/>
      <c r="C66" s="297"/>
      <c r="D66" s="295" t="s">
        <v>783</v>
      </c>
      <c r="E66" s="295"/>
      <c r="F66" s="295"/>
      <c r="G66" s="295"/>
      <c r="H66" s="295"/>
      <c r="I66" s="295"/>
      <c r="J66" s="295"/>
      <c r="K66" s="293"/>
    </row>
    <row r="67" ht="15" customHeight="1">
      <c r="B67" s="291"/>
      <c r="C67" s="297"/>
      <c r="D67" s="295" t="s">
        <v>784</v>
      </c>
      <c r="E67" s="295"/>
      <c r="F67" s="295"/>
      <c r="G67" s="295"/>
      <c r="H67" s="295"/>
      <c r="I67" s="295"/>
      <c r="J67" s="295"/>
      <c r="K67" s="293"/>
    </row>
    <row r="68" ht="15" customHeight="1">
      <c r="B68" s="291"/>
      <c r="C68" s="297"/>
      <c r="D68" s="295" t="s">
        <v>785</v>
      </c>
      <c r="E68" s="295"/>
      <c r="F68" s="295"/>
      <c r="G68" s="295"/>
      <c r="H68" s="295"/>
      <c r="I68" s="295"/>
      <c r="J68" s="295"/>
      <c r="K68" s="293"/>
    </row>
    <row r="69" ht="12.75" customHeight="1">
      <c r="B69" s="302"/>
      <c r="C69" s="303"/>
      <c r="D69" s="303"/>
      <c r="E69" s="303"/>
      <c r="F69" s="303"/>
      <c r="G69" s="303"/>
      <c r="H69" s="303"/>
      <c r="I69" s="303"/>
      <c r="J69" s="303"/>
      <c r="K69" s="304"/>
    </row>
    <row r="70" ht="18.75" customHeight="1">
      <c r="B70" s="305"/>
      <c r="C70" s="305"/>
      <c r="D70" s="305"/>
      <c r="E70" s="305"/>
      <c r="F70" s="305"/>
      <c r="G70" s="305"/>
      <c r="H70" s="305"/>
      <c r="I70" s="305"/>
      <c r="J70" s="305"/>
      <c r="K70" s="306"/>
    </row>
    <row r="71" ht="18.75" customHeight="1">
      <c r="B71" s="306"/>
      <c r="C71" s="306"/>
      <c r="D71" s="306"/>
      <c r="E71" s="306"/>
      <c r="F71" s="306"/>
      <c r="G71" s="306"/>
      <c r="H71" s="306"/>
      <c r="I71" s="306"/>
      <c r="J71" s="306"/>
      <c r="K71" s="306"/>
    </row>
    <row r="72" ht="7.5" customHeight="1">
      <c r="B72" s="307"/>
      <c r="C72" s="308"/>
      <c r="D72" s="308"/>
      <c r="E72" s="308"/>
      <c r="F72" s="308"/>
      <c r="G72" s="308"/>
      <c r="H72" s="308"/>
      <c r="I72" s="308"/>
      <c r="J72" s="308"/>
      <c r="K72" s="309"/>
    </row>
    <row r="73" ht="45" customHeight="1">
      <c r="B73" s="310"/>
      <c r="C73" s="311" t="s">
        <v>101</v>
      </c>
      <c r="D73" s="311"/>
      <c r="E73" s="311"/>
      <c r="F73" s="311"/>
      <c r="G73" s="311"/>
      <c r="H73" s="311"/>
      <c r="I73" s="311"/>
      <c r="J73" s="311"/>
      <c r="K73" s="312"/>
    </row>
    <row r="74" ht="17.25" customHeight="1">
      <c r="B74" s="310"/>
      <c r="C74" s="313" t="s">
        <v>786</v>
      </c>
      <c r="D74" s="313"/>
      <c r="E74" s="313"/>
      <c r="F74" s="313" t="s">
        <v>787</v>
      </c>
      <c r="G74" s="314"/>
      <c r="H74" s="313" t="s">
        <v>113</v>
      </c>
      <c r="I74" s="313" t="s">
        <v>59</v>
      </c>
      <c r="J74" s="313" t="s">
        <v>788</v>
      </c>
      <c r="K74" s="312"/>
    </row>
    <row r="75" ht="17.25" customHeight="1">
      <c r="B75" s="310"/>
      <c r="C75" s="315" t="s">
        <v>789</v>
      </c>
      <c r="D75" s="315"/>
      <c r="E75" s="315"/>
      <c r="F75" s="316" t="s">
        <v>790</v>
      </c>
      <c r="G75" s="317"/>
      <c r="H75" s="315"/>
      <c r="I75" s="315"/>
      <c r="J75" s="315" t="s">
        <v>791</v>
      </c>
      <c r="K75" s="312"/>
    </row>
    <row r="76" ht="5.25" customHeight="1">
      <c r="B76" s="310"/>
      <c r="C76" s="318"/>
      <c r="D76" s="318"/>
      <c r="E76" s="318"/>
      <c r="F76" s="318"/>
      <c r="G76" s="319"/>
      <c r="H76" s="318"/>
      <c r="I76" s="318"/>
      <c r="J76" s="318"/>
      <c r="K76" s="312"/>
    </row>
    <row r="77" ht="15" customHeight="1">
      <c r="B77" s="310"/>
      <c r="C77" s="299" t="s">
        <v>55</v>
      </c>
      <c r="D77" s="318"/>
      <c r="E77" s="318"/>
      <c r="F77" s="320" t="s">
        <v>792</v>
      </c>
      <c r="G77" s="319"/>
      <c r="H77" s="299" t="s">
        <v>793</v>
      </c>
      <c r="I77" s="299" t="s">
        <v>794</v>
      </c>
      <c r="J77" s="299">
        <v>20</v>
      </c>
      <c r="K77" s="312"/>
    </row>
    <row r="78" ht="15" customHeight="1">
      <c r="B78" s="310"/>
      <c r="C78" s="299" t="s">
        <v>795</v>
      </c>
      <c r="D78" s="299"/>
      <c r="E78" s="299"/>
      <c r="F78" s="320" t="s">
        <v>792</v>
      </c>
      <c r="G78" s="319"/>
      <c r="H78" s="299" t="s">
        <v>796</v>
      </c>
      <c r="I78" s="299" t="s">
        <v>794</v>
      </c>
      <c r="J78" s="299">
        <v>120</v>
      </c>
      <c r="K78" s="312"/>
    </row>
    <row r="79" ht="15" customHeight="1">
      <c r="B79" s="321"/>
      <c r="C79" s="299" t="s">
        <v>797</v>
      </c>
      <c r="D79" s="299"/>
      <c r="E79" s="299"/>
      <c r="F79" s="320" t="s">
        <v>798</v>
      </c>
      <c r="G79" s="319"/>
      <c r="H79" s="299" t="s">
        <v>799</v>
      </c>
      <c r="I79" s="299" t="s">
        <v>794</v>
      </c>
      <c r="J79" s="299">
        <v>50</v>
      </c>
      <c r="K79" s="312"/>
    </row>
    <row r="80" ht="15" customHeight="1">
      <c r="B80" s="321"/>
      <c r="C80" s="299" t="s">
        <v>800</v>
      </c>
      <c r="D80" s="299"/>
      <c r="E80" s="299"/>
      <c r="F80" s="320" t="s">
        <v>792</v>
      </c>
      <c r="G80" s="319"/>
      <c r="H80" s="299" t="s">
        <v>801</v>
      </c>
      <c r="I80" s="299" t="s">
        <v>802</v>
      </c>
      <c r="J80" s="299"/>
      <c r="K80" s="312"/>
    </row>
    <row r="81" ht="15" customHeight="1">
      <c r="B81" s="321"/>
      <c r="C81" s="322" t="s">
        <v>803</v>
      </c>
      <c r="D81" s="322"/>
      <c r="E81" s="322"/>
      <c r="F81" s="323" t="s">
        <v>798</v>
      </c>
      <c r="G81" s="322"/>
      <c r="H81" s="322" t="s">
        <v>804</v>
      </c>
      <c r="I81" s="322" t="s">
        <v>794</v>
      </c>
      <c r="J81" s="322">
        <v>15</v>
      </c>
      <c r="K81" s="312"/>
    </row>
    <row r="82" ht="15" customHeight="1">
      <c r="B82" s="321"/>
      <c r="C82" s="322" t="s">
        <v>805</v>
      </c>
      <c r="D82" s="322"/>
      <c r="E82" s="322"/>
      <c r="F82" s="323" t="s">
        <v>798</v>
      </c>
      <c r="G82" s="322"/>
      <c r="H82" s="322" t="s">
        <v>806</v>
      </c>
      <c r="I82" s="322" t="s">
        <v>794</v>
      </c>
      <c r="J82" s="322">
        <v>15</v>
      </c>
      <c r="K82" s="312"/>
    </row>
    <row r="83" ht="15" customHeight="1">
      <c r="B83" s="321"/>
      <c r="C83" s="322" t="s">
        <v>807</v>
      </c>
      <c r="D83" s="322"/>
      <c r="E83" s="322"/>
      <c r="F83" s="323" t="s">
        <v>798</v>
      </c>
      <c r="G83" s="322"/>
      <c r="H83" s="322" t="s">
        <v>808</v>
      </c>
      <c r="I83" s="322" t="s">
        <v>794</v>
      </c>
      <c r="J83" s="322">
        <v>20</v>
      </c>
      <c r="K83" s="312"/>
    </row>
    <row r="84" ht="15" customHeight="1">
      <c r="B84" s="321"/>
      <c r="C84" s="322" t="s">
        <v>809</v>
      </c>
      <c r="D84" s="322"/>
      <c r="E84" s="322"/>
      <c r="F84" s="323" t="s">
        <v>798</v>
      </c>
      <c r="G84" s="322"/>
      <c r="H84" s="322" t="s">
        <v>810</v>
      </c>
      <c r="I84" s="322" t="s">
        <v>794</v>
      </c>
      <c r="J84" s="322">
        <v>20</v>
      </c>
      <c r="K84" s="312"/>
    </row>
    <row r="85" ht="15" customHeight="1">
      <c r="B85" s="321"/>
      <c r="C85" s="299" t="s">
        <v>811</v>
      </c>
      <c r="D85" s="299"/>
      <c r="E85" s="299"/>
      <c r="F85" s="320" t="s">
        <v>798</v>
      </c>
      <c r="G85" s="319"/>
      <c r="H85" s="299" t="s">
        <v>812</v>
      </c>
      <c r="I85" s="299" t="s">
        <v>794</v>
      </c>
      <c r="J85" s="299">
        <v>50</v>
      </c>
      <c r="K85" s="312"/>
    </row>
    <row r="86" ht="15" customHeight="1">
      <c r="B86" s="321"/>
      <c r="C86" s="299" t="s">
        <v>813</v>
      </c>
      <c r="D86" s="299"/>
      <c r="E86" s="299"/>
      <c r="F86" s="320" t="s">
        <v>798</v>
      </c>
      <c r="G86" s="319"/>
      <c r="H86" s="299" t="s">
        <v>814</v>
      </c>
      <c r="I86" s="299" t="s">
        <v>794</v>
      </c>
      <c r="J86" s="299">
        <v>20</v>
      </c>
      <c r="K86" s="312"/>
    </row>
    <row r="87" ht="15" customHeight="1">
      <c r="B87" s="321"/>
      <c r="C87" s="299" t="s">
        <v>815</v>
      </c>
      <c r="D87" s="299"/>
      <c r="E87" s="299"/>
      <c r="F87" s="320" t="s">
        <v>798</v>
      </c>
      <c r="G87" s="319"/>
      <c r="H87" s="299" t="s">
        <v>816</v>
      </c>
      <c r="I87" s="299" t="s">
        <v>794</v>
      </c>
      <c r="J87" s="299">
        <v>20</v>
      </c>
      <c r="K87" s="312"/>
    </row>
    <row r="88" ht="15" customHeight="1">
      <c r="B88" s="321"/>
      <c r="C88" s="299" t="s">
        <v>817</v>
      </c>
      <c r="D88" s="299"/>
      <c r="E88" s="299"/>
      <c r="F88" s="320" t="s">
        <v>798</v>
      </c>
      <c r="G88" s="319"/>
      <c r="H88" s="299" t="s">
        <v>818</v>
      </c>
      <c r="I88" s="299" t="s">
        <v>794</v>
      </c>
      <c r="J88" s="299">
        <v>50</v>
      </c>
      <c r="K88" s="312"/>
    </row>
    <row r="89" ht="15" customHeight="1">
      <c r="B89" s="321"/>
      <c r="C89" s="299" t="s">
        <v>819</v>
      </c>
      <c r="D89" s="299"/>
      <c r="E89" s="299"/>
      <c r="F89" s="320" t="s">
        <v>798</v>
      </c>
      <c r="G89" s="319"/>
      <c r="H89" s="299" t="s">
        <v>819</v>
      </c>
      <c r="I89" s="299" t="s">
        <v>794</v>
      </c>
      <c r="J89" s="299">
        <v>50</v>
      </c>
      <c r="K89" s="312"/>
    </row>
    <row r="90" ht="15" customHeight="1">
      <c r="B90" s="321"/>
      <c r="C90" s="299" t="s">
        <v>118</v>
      </c>
      <c r="D90" s="299"/>
      <c r="E90" s="299"/>
      <c r="F90" s="320" t="s">
        <v>798</v>
      </c>
      <c r="G90" s="319"/>
      <c r="H90" s="299" t="s">
        <v>820</v>
      </c>
      <c r="I90" s="299" t="s">
        <v>794</v>
      </c>
      <c r="J90" s="299">
        <v>255</v>
      </c>
      <c r="K90" s="312"/>
    </row>
    <row r="91" ht="15" customHeight="1">
      <c r="B91" s="321"/>
      <c r="C91" s="299" t="s">
        <v>821</v>
      </c>
      <c r="D91" s="299"/>
      <c r="E91" s="299"/>
      <c r="F91" s="320" t="s">
        <v>792</v>
      </c>
      <c r="G91" s="319"/>
      <c r="H91" s="299" t="s">
        <v>822</v>
      </c>
      <c r="I91" s="299" t="s">
        <v>823</v>
      </c>
      <c r="J91" s="299"/>
      <c r="K91" s="312"/>
    </row>
    <row r="92" ht="15" customHeight="1">
      <c r="B92" s="321"/>
      <c r="C92" s="299" t="s">
        <v>824</v>
      </c>
      <c r="D92" s="299"/>
      <c r="E92" s="299"/>
      <c r="F92" s="320" t="s">
        <v>792</v>
      </c>
      <c r="G92" s="319"/>
      <c r="H92" s="299" t="s">
        <v>825</v>
      </c>
      <c r="I92" s="299" t="s">
        <v>826</v>
      </c>
      <c r="J92" s="299"/>
      <c r="K92" s="312"/>
    </row>
    <row r="93" ht="15" customHeight="1">
      <c r="B93" s="321"/>
      <c r="C93" s="299" t="s">
        <v>827</v>
      </c>
      <c r="D93" s="299"/>
      <c r="E93" s="299"/>
      <c r="F93" s="320" t="s">
        <v>792</v>
      </c>
      <c r="G93" s="319"/>
      <c r="H93" s="299" t="s">
        <v>827</v>
      </c>
      <c r="I93" s="299" t="s">
        <v>826</v>
      </c>
      <c r="J93" s="299"/>
      <c r="K93" s="312"/>
    </row>
    <row r="94" ht="15" customHeight="1">
      <c r="B94" s="321"/>
      <c r="C94" s="299" t="s">
        <v>40</v>
      </c>
      <c r="D94" s="299"/>
      <c r="E94" s="299"/>
      <c r="F94" s="320" t="s">
        <v>792</v>
      </c>
      <c r="G94" s="319"/>
      <c r="H94" s="299" t="s">
        <v>828</v>
      </c>
      <c r="I94" s="299" t="s">
        <v>826</v>
      </c>
      <c r="J94" s="299"/>
      <c r="K94" s="312"/>
    </row>
    <row r="95" ht="15" customHeight="1">
      <c r="B95" s="321"/>
      <c r="C95" s="299" t="s">
        <v>50</v>
      </c>
      <c r="D95" s="299"/>
      <c r="E95" s="299"/>
      <c r="F95" s="320" t="s">
        <v>792</v>
      </c>
      <c r="G95" s="319"/>
      <c r="H95" s="299" t="s">
        <v>829</v>
      </c>
      <c r="I95" s="299" t="s">
        <v>826</v>
      </c>
      <c r="J95" s="299"/>
      <c r="K95" s="312"/>
    </row>
    <row r="96" ht="15" customHeight="1">
      <c r="B96" s="324"/>
      <c r="C96" s="325"/>
      <c r="D96" s="325"/>
      <c r="E96" s="325"/>
      <c r="F96" s="325"/>
      <c r="G96" s="325"/>
      <c r="H96" s="325"/>
      <c r="I96" s="325"/>
      <c r="J96" s="325"/>
      <c r="K96" s="326"/>
    </row>
    <row r="97" ht="18.75" customHeight="1">
      <c r="B97" s="327"/>
      <c r="C97" s="328"/>
      <c r="D97" s="328"/>
      <c r="E97" s="328"/>
      <c r="F97" s="328"/>
      <c r="G97" s="328"/>
      <c r="H97" s="328"/>
      <c r="I97" s="328"/>
      <c r="J97" s="328"/>
      <c r="K97" s="327"/>
    </row>
    <row r="98" ht="18.75" customHeight="1">
      <c r="B98" s="306"/>
      <c r="C98" s="306"/>
      <c r="D98" s="306"/>
      <c r="E98" s="306"/>
      <c r="F98" s="306"/>
      <c r="G98" s="306"/>
      <c r="H98" s="306"/>
      <c r="I98" s="306"/>
      <c r="J98" s="306"/>
      <c r="K98" s="306"/>
    </row>
    <row r="99" ht="7.5" customHeight="1">
      <c r="B99" s="307"/>
      <c r="C99" s="308"/>
      <c r="D99" s="308"/>
      <c r="E99" s="308"/>
      <c r="F99" s="308"/>
      <c r="G99" s="308"/>
      <c r="H99" s="308"/>
      <c r="I99" s="308"/>
      <c r="J99" s="308"/>
      <c r="K99" s="309"/>
    </row>
    <row r="100" ht="45" customHeight="1">
      <c r="B100" s="310"/>
      <c r="C100" s="311" t="s">
        <v>830</v>
      </c>
      <c r="D100" s="311"/>
      <c r="E100" s="311"/>
      <c r="F100" s="311"/>
      <c r="G100" s="311"/>
      <c r="H100" s="311"/>
      <c r="I100" s="311"/>
      <c r="J100" s="311"/>
      <c r="K100" s="312"/>
    </row>
    <row r="101" ht="17.25" customHeight="1">
      <c r="B101" s="310"/>
      <c r="C101" s="313" t="s">
        <v>786</v>
      </c>
      <c r="D101" s="313"/>
      <c r="E101" s="313"/>
      <c r="F101" s="313" t="s">
        <v>787</v>
      </c>
      <c r="G101" s="314"/>
      <c r="H101" s="313" t="s">
        <v>113</v>
      </c>
      <c r="I101" s="313" t="s">
        <v>59</v>
      </c>
      <c r="J101" s="313" t="s">
        <v>788</v>
      </c>
      <c r="K101" s="312"/>
    </row>
    <row r="102" ht="17.25" customHeight="1">
      <c r="B102" s="310"/>
      <c r="C102" s="315" t="s">
        <v>789</v>
      </c>
      <c r="D102" s="315"/>
      <c r="E102" s="315"/>
      <c r="F102" s="316" t="s">
        <v>790</v>
      </c>
      <c r="G102" s="317"/>
      <c r="H102" s="315"/>
      <c r="I102" s="315"/>
      <c r="J102" s="315" t="s">
        <v>791</v>
      </c>
      <c r="K102" s="312"/>
    </row>
    <row r="103" ht="5.25" customHeight="1">
      <c r="B103" s="310"/>
      <c r="C103" s="313"/>
      <c r="D103" s="313"/>
      <c r="E103" s="313"/>
      <c r="F103" s="313"/>
      <c r="G103" s="329"/>
      <c r="H103" s="313"/>
      <c r="I103" s="313"/>
      <c r="J103" s="313"/>
      <c r="K103" s="312"/>
    </row>
    <row r="104" ht="15" customHeight="1">
      <c r="B104" s="310"/>
      <c r="C104" s="299" t="s">
        <v>55</v>
      </c>
      <c r="D104" s="318"/>
      <c r="E104" s="318"/>
      <c r="F104" s="320" t="s">
        <v>792</v>
      </c>
      <c r="G104" s="329"/>
      <c r="H104" s="299" t="s">
        <v>831</v>
      </c>
      <c r="I104" s="299" t="s">
        <v>794</v>
      </c>
      <c r="J104" s="299">
        <v>20</v>
      </c>
      <c r="K104" s="312"/>
    </row>
    <row r="105" ht="15" customHeight="1">
      <c r="B105" s="310"/>
      <c r="C105" s="299" t="s">
        <v>795</v>
      </c>
      <c r="D105" s="299"/>
      <c r="E105" s="299"/>
      <c r="F105" s="320" t="s">
        <v>792</v>
      </c>
      <c r="G105" s="299"/>
      <c r="H105" s="299" t="s">
        <v>831</v>
      </c>
      <c r="I105" s="299" t="s">
        <v>794</v>
      </c>
      <c r="J105" s="299">
        <v>120</v>
      </c>
      <c r="K105" s="312"/>
    </row>
    <row r="106" ht="15" customHeight="1">
      <c r="B106" s="321"/>
      <c r="C106" s="299" t="s">
        <v>797</v>
      </c>
      <c r="D106" s="299"/>
      <c r="E106" s="299"/>
      <c r="F106" s="320" t="s">
        <v>798</v>
      </c>
      <c r="G106" s="299"/>
      <c r="H106" s="299" t="s">
        <v>831</v>
      </c>
      <c r="I106" s="299" t="s">
        <v>794</v>
      </c>
      <c r="J106" s="299">
        <v>50</v>
      </c>
      <c r="K106" s="312"/>
    </row>
    <row r="107" ht="15" customHeight="1">
      <c r="B107" s="321"/>
      <c r="C107" s="299" t="s">
        <v>800</v>
      </c>
      <c r="D107" s="299"/>
      <c r="E107" s="299"/>
      <c r="F107" s="320" t="s">
        <v>792</v>
      </c>
      <c r="G107" s="299"/>
      <c r="H107" s="299" t="s">
        <v>831</v>
      </c>
      <c r="I107" s="299" t="s">
        <v>802</v>
      </c>
      <c r="J107" s="299"/>
      <c r="K107" s="312"/>
    </row>
    <row r="108" ht="15" customHeight="1">
      <c r="B108" s="321"/>
      <c r="C108" s="299" t="s">
        <v>811</v>
      </c>
      <c r="D108" s="299"/>
      <c r="E108" s="299"/>
      <c r="F108" s="320" t="s">
        <v>798</v>
      </c>
      <c r="G108" s="299"/>
      <c r="H108" s="299" t="s">
        <v>831</v>
      </c>
      <c r="I108" s="299" t="s">
        <v>794</v>
      </c>
      <c r="J108" s="299">
        <v>50</v>
      </c>
      <c r="K108" s="312"/>
    </row>
    <row r="109" ht="15" customHeight="1">
      <c r="B109" s="321"/>
      <c r="C109" s="299" t="s">
        <v>819</v>
      </c>
      <c r="D109" s="299"/>
      <c r="E109" s="299"/>
      <c r="F109" s="320" t="s">
        <v>798</v>
      </c>
      <c r="G109" s="299"/>
      <c r="H109" s="299" t="s">
        <v>831</v>
      </c>
      <c r="I109" s="299" t="s">
        <v>794</v>
      </c>
      <c r="J109" s="299">
        <v>50</v>
      </c>
      <c r="K109" s="312"/>
    </row>
    <row r="110" ht="15" customHeight="1">
      <c r="B110" s="321"/>
      <c r="C110" s="299" t="s">
        <v>817</v>
      </c>
      <c r="D110" s="299"/>
      <c r="E110" s="299"/>
      <c r="F110" s="320" t="s">
        <v>798</v>
      </c>
      <c r="G110" s="299"/>
      <c r="H110" s="299" t="s">
        <v>831</v>
      </c>
      <c r="I110" s="299" t="s">
        <v>794</v>
      </c>
      <c r="J110" s="299">
        <v>50</v>
      </c>
      <c r="K110" s="312"/>
    </row>
    <row r="111" ht="15" customHeight="1">
      <c r="B111" s="321"/>
      <c r="C111" s="299" t="s">
        <v>55</v>
      </c>
      <c r="D111" s="299"/>
      <c r="E111" s="299"/>
      <c r="F111" s="320" t="s">
        <v>792</v>
      </c>
      <c r="G111" s="299"/>
      <c r="H111" s="299" t="s">
        <v>832</v>
      </c>
      <c r="I111" s="299" t="s">
        <v>794</v>
      </c>
      <c r="J111" s="299">
        <v>20</v>
      </c>
      <c r="K111" s="312"/>
    </row>
    <row r="112" ht="15" customHeight="1">
      <c r="B112" s="321"/>
      <c r="C112" s="299" t="s">
        <v>833</v>
      </c>
      <c r="D112" s="299"/>
      <c r="E112" s="299"/>
      <c r="F112" s="320" t="s">
        <v>792</v>
      </c>
      <c r="G112" s="299"/>
      <c r="H112" s="299" t="s">
        <v>834</v>
      </c>
      <c r="I112" s="299" t="s">
        <v>794</v>
      </c>
      <c r="J112" s="299">
        <v>120</v>
      </c>
      <c r="K112" s="312"/>
    </row>
    <row r="113" ht="15" customHeight="1">
      <c r="B113" s="321"/>
      <c r="C113" s="299" t="s">
        <v>40</v>
      </c>
      <c r="D113" s="299"/>
      <c r="E113" s="299"/>
      <c r="F113" s="320" t="s">
        <v>792</v>
      </c>
      <c r="G113" s="299"/>
      <c r="H113" s="299" t="s">
        <v>835</v>
      </c>
      <c r="I113" s="299" t="s">
        <v>826</v>
      </c>
      <c r="J113" s="299"/>
      <c r="K113" s="312"/>
    </row>
    <row r="114" ht="15" customHeight="1">
      <c r="B114" s="321"/>
      <c r="C114" s="299" t="s">
        <v>50</v>
      </c>
      <c r="D114" s="299"/>
      <c r="E114" s="299"/>
      <c r="F114" s="320" t="s">
        <v>792</v>
      </c>
      <c r="G114" s="299"/>
      <c r="H114" s="299" t="s">
        <v>836</v>
      </c>
      <c r="I114" s="299" t="s">
        <v>826</v>
      </c>
      <c r="J114" s="299"/>
      <c r="K114" s="312"/>
    </row>
    <row r="115" ht="15" customHeight="1">
      <c r="B115" s="321"/>
      <c r="C115" s="299" t="s">
        <v>59</v>
      </c>
      <c r="D115" s="299"/>
      <c r="E115" s="299"/>
      <c r="F115" s="320" t="s">
        <v>792</v>
      </c>
      <c r="G115" s="299"/>
      <c r="H115" s="299" t="s">
        <v>837</v>
      </c>
      <c r="I115" s="299" t="s">
        <v>838</v>
      </c>
      <c r="J115" s="299"/>
      <c r="K115" s="312"/>
    </row>
    <row r="116" ht="15" customHeight="1">
      <c r="B116" s="324"/>
      <c r="C116" s="330"/>
      <c r="D116" s="330"/>
      <c r="E116" s="330"/>
      <c r="F116" s="330"/>
      <c r="G116" s="330"/>
      <c r="H116" s="330"/>
      <c r="I116" s="330"/>
      <c r="J116" s="330"/>
      <c r="K116" s="326"/>
    </row>
    <row r="117" ht="18.75" customHeight="1">
      <c r="B117" s="331"/>
      <c r="C117" s="295"/>
      <c r="D117" s="295"/>
      <c r="E117" s="295"/>
      <c r="F117" s="332"/>
      <c r="G117" s="295"/>
      <c r="H117" s="295"/>
      <c r="I117" s="295"/>
      <c r="J117" s="295"/>
      <c r="K117" s="331"/>
    </row>
    <row r="118" ht="18.75" customHeight="1">
      <c r="B118" s="306"/>
      <c r="C118" s="306"/>
      <c r="D118" s="306"/>
      <c r="E118" s="306"/>
      <c r="F118" s="306"/>
      <c r="G118" s="306"/>
      <c r="H118" s="306"/>
      <c r="I118" s="306"/>
      <c r="J118" s="306"/>
      <c r="K118" s="306"/>
    </row>
    <row r="119" ht="7.5" customHeight="1">
      <c r="B119" s="333"/>
      <c r="C119" s="334"/>
      <c r="D119" s="334"/>
      <c r="E119" s="334"/>
      <c r="F119" s="334"/>
      <c r="G119" s="334"/>
      <c r="H119" s="334"/>
      <c r="I119" s="334"/>
      <c r="J119" s="334"/>
      <c r="K119" s="335"/>
    </row>
    <row r="120" ht="45" customHeight="1">
      <c r="B120" s="336"/>
      <c r="C120" s="289" t="s">
        <v>839</v>
      </c>
      <c r="D120" s="289"/>
      <c r="E120" s="289"/>
      <c r="F120" s="289"/>
      <c r="G120" s="289"/>
      <c r="H120" s="289"/>
      <c r="I120" s="289"/>
      <c r="J120" s="289"/>
      <c r="K120" s="337"/>
    </row>
    <row r="121" ht="17.25" customHeight="1">
      <c r="B121" s="338"/>
      <c r="C121" s="313" t="s">
        <v>786</v>
      </c>
      <c r="D121" s="313"/>
      <c r="E121" s="313"/>
      <c r="F121" s="313" t="s">
        <v>787</v>
      </c>
      <c r="G121" s="314"/>
      <c r="H121" s="313" t="s">
        <v>113</v>
      </c>
      <c r="I121" s="313" t="s">
        <v>59</v>
      </c>
      <c r="J121" s="313" t="s">
        <v>788</v>
      </c>
      <c r="K121" s="339"/>
    </row>
    <row r="122" ht="17.25" customHeight="1">
      <c r="B122" s="338"/>
      <c r="C122" s="315" t="s">
        <v>789</v>
      </c>
      <c r="D122" s="315"/>
      <c r="E122" s="315"/>
      <c r="F122" s="316" t="s">
        <v>790</v>
      </c>
      <c r="G122" s="317"/>
      <c r="H122" s="315"/>
      <c r="I122" s="315"/>
      <c r="J122" s="315" t="s">
        <v>791</v>
      </c>
      <c r="K122" s="339"/>
    </row>
    <row r="123" ht="5.25" customHeight="1">
      <c r="B123" s="340"/>
      <c r="C123" s="318"/>
      <c r="D123" s="318"/>
      <c r="E123" s="318"/>
      <c r="F123" s="318"/>
      <c r="G123" s="299"/>
      <c r="H123" s="318"/>
      <c r="I123" s="318"/>
      <c r="J123" s="318"/>
      <c r="K123" s="341"/>
    </row>
    <row r="124" ht="15" customHeight="1">
      <c r="B124" s="340"/>
      <c r="C124" s="299" t="s">
        <v>795</v>
      </c>
      <c r="D124" s="318"/>
      <c r="E124" s="318"/>
      <c r="F124" s="320" t="s">
        <v>792</v>
      </c>
      <c r="G124" s="299"/>
      <c r="H124" s="299" t="s">
        <v>831</v>
      </c>
      <c r="I124" s="299" t="s">
        <v>794</v>
      </c>
      <c r="J124" s="299">
        <v>120</v>
      </c>
      <c r="K124" s="342"/>
    </row>
    <row r="125" ht="15" customHeight="1">
      <c r="B125" s="340"/>
      <c r="C125" s="299" t="s">
        <v>840</v>
      </c>
      <c r="D125" s="299"/>
      <c r="E125" s="299"/>
      <c r="F125" s="320" t="s">
        <v>792</v>
      </c>
      <c r="G125" s="299"/>
      <c r="H125" s="299" t="s">
        <v>841</v>
      </c>
      <c r="I125" s="299" t="s">
        <v>794</v>
      </c>
      <c r="J125" s="299" t="s">
        <v>842</v>
      </c>
      <c r="K125" s="342"/>
    </row>
    <row r="126" ht="15" customHeight="1">
      <c r="B126" s="340"/>
      <c r="C126" s="299" t="s">
        <v>741</v>
      </c>
      <c r="D126" s="299"/>
      <c r="E126" s="299"/>
      <c r="F126" s="320" t="s">
        <v>792</v>
      </c>
      <c r="G126" s="299"/>
      <c r="H126" s="299" t="s">
        <v>843</v>
      </c>
      <c r="I126" s="299" t="s">
        <v>794</v>
      </c>
      <c r="J126" s="299" t="s">
        <v>842</v>
      </c>
      <c r="K126" s="342"/>
    </row>
    <row r="127" ht="15" customHeight="1">
      <c r="B127" s="340"/>
      <c r="C127" s="299" t="s">
        <v>803</v>
      </c>
      <c r="D127" s="299"/>
      <c r="E127" s="299"/>
      <c r="F127" s="320" t="s">
        <v>798</v>
      </c>
      <c r="G127" s="299"/>
      <c r="H127" s="299" t="s">
        <v>804</v>
      </c>
      <c r="I127" s="299" t="s">
        <v>794</v>
      </c>
      <c r="J127" s="299">
        <v>15</v>
      </c>
      <c r="K127" s="342"/>
    </row>
    <row r="128" ht="15" customHeight="1">
      <c r="B128" s="340"/>
      <c r="C128" s="322" t="s">
        <v>805</v>
      </c>
      <c r="D128" s="322"/>
      <c r="E128" s="322"/>
      <c r="F128" s="323" t="s">
        <v>798</v>
      </c>
      <c r="G128" s="322"/>
      <c r="H128" s="322" t="s">
        <v>806</v>
      </c>
      <c r="I128" s="322" t="s">
        <v>794</v>
      </c>
      <c r="J128" s="322">
        <v>15</v>
      </c>
      <c r="K128" s="342"/>
    </row>
    <row r="129" ht="15" customHeight="1">
      <c r="B129" s="340"/>
      <c r="C129" s="322" t="s">
        <v>807</v>
      </c>
      <c r="D129" s="322"/>
      <c r="E129" s="322"/>
      <c r="F129" s="323" t="s">
        <v>798</v>
      </c>
      <c r="G129" s="322"/>
      <c r="H129" s="322" t="s">
        <v>808</v>
      </c>
      <c r="I129" s="322" t="s">
        <v>794</v>
      </c>
      <c r="J129" s="322">
        <v>20</v>
      </c>
      <c r="K129" s="342"/>
    </row>
    <row r="130" ht="15" customHeight="1">
      <c r="B130" s="340"/>
      <c r="C130" s="322" t="s">
        <v>809</v>
      </c>
      <c r="D130" s="322"/>
      <c r="E130" s="322"/>
      <c r="F130" s="323" t="s">
        <v>798</v>
      </c>
      <c r="G130" s="322"/>
      <c r="H130" s="322" t="s">
        <v>810</v>
      </c>
      <c r="I130" s="322" t="s">
        <v>794</v>
      </c>
      <c r="J130" s="322">
        <v>20</v>
      </c>
      <c r="K130" s="342"/>
    </row>
    <row r="131" ht="15" customHeight="1">
      <c r="B131" s="340"/>
      <c r="C131" s="299" t="s">
        <v>797</v>
      </c>
      <c r="D131" s="299"/>
      <c r="E131" s="299"/>
      <c r="F131" s="320" t="s">
        <v>798</v>
      </c>
      <c r="G131" s="299"/>
      <c r="H131" s="299" t="s">
        <v>831</v>
      </c>
      <c r="I131" s="299" t="s">
        <v>794</v>
      </c>
      <c r="J131" s="299">
        <v>50</v>
      </c>
      <c r="K131" s="342"/>
    </row>
    <row r="132" ht="15" customHeight="1">
      <c r="B132" s="340"/>
      <c r="C132" s="299" t="s">
        <v>811</v>
      </c>
      <c r="D132" s="299"/>
      <c r="E132" s="299"/>
      <c r="F132" s="320" t="s">
        <v>798</v>
      </c>
      <c r="G132" s="299"/>
      <c r="H132" s="299" t="s">
        <v>831</v>
      </c>
      <c r="I132" s="299" t="s">
        <v>794</v>
      </c>
      <c r="J132" s="299">
        <v>50</v>
      </c>
      <c r="K132" s="342"/>
    </row>
    <row r="133" ht="15" customHeight="1">
      <c r="B133" s="340"/>
      <c r="C133" s="299" t="s">
        <v>817</v>
      </c>
      <c r="D133" s="299"/>
      <c r="E133" s="299"/>
      <c r="F133" s="320" t="s">
        <v>798</v>
      </c>
      <c r="G133" s="299"/>
      <c r="H133" s="299" t="s">
        <v>831</v>
      </c>
      <c r="I133" s="299" t="s">
        <v>794</v>
      </c>
      <c r="J133" s="299">
        <v>50</v>
      </c>
      <c r="K133" s="342"/>
    </row>
    <row r="134" ht="15" customHeight="1">
      <c r="B134" s="340"/>
      <c r="C134" s="299" t="s">
        <v>819</v>
      </c>
      <c r="D134" s="299"/>
      <c r="E134" s="299"/>
      <c r="F134" s="320" t="s">
        <v>798</v>
      </c>
      <c r="G134" s="299"/>
      <c r="H134" s="299" t="s">
        <v>831</v>
      </c>
      <c r="I134" s="299" t="s">
        <v>794</v>
      </c>
      <c r="J134" s="299">
        <v>50</v>
      </c>
      <c r="K134" s="342"/>
    </row>
    <row r="135" ht="15" customHeight="1">
      <c r="B135" s="340"/>
      <c r="C135" s="299" t="s">
        <v>118</v>
      </c>
      <c r="D135" s="299"/>
      <c r="E135" s="299"/>
      <c r="F135" s="320" t="s">
        <v>798</v>
      </c>
      <c r="G135" s="299"/>
      <c r="H135" s="299" t="s">
        <v>844</v>
      </c>
      <c r="I135" s="299" t="s">
        <v>794</v>
      </c>
      <c r="J135" s="299">
        <v>255</v>
      </c>
      <c r="K135" s="342"/>
    </row>
    <row r="136" ht="15" customHeight="1">
      <c r="B136" s="340"/>
      <c r="C136" s="299" t="s">
        <v>821</v>
      </c>
      <c r="D136" s="299"/>
      <c r="E136" s="299"/>
      <c r="F136" s="320" t="s">
        <v>792</v>
      </c>
      <c r="G136" s="299"/>
      <c r="H136" s="299" t="s">
        <v>845</v>
      </c>
      <c r="I136" s="299" t="s">
        <v>823</v>
      </c>
      <c r="J136" s="299"/>
      <c r="K136" s="342"/>
    </row>
    <row r="137" ht="15" customHeight="1">
      <c r="B137" s="340"/>
      <c r="C137" s="299" t="s">
        <v>824</v>
      </c>
      <c r="D137" s="299"/>
      <c r="E137" s="299"/>
      <c r="F137" s="320" t="s">
        <v>792</v>
      </c>
      <c r="G137" s="299"/>
      <c r="H137" s="299" t="s">
        <v>846</v>
      </c>
      <c r="I137" s="299" t="s">
        <v>826</v>
      </c>
      <c r="J137" s="299"/>
      <c r="K137" s="342"/>
    </row>
    <row r="138" ht="15" customHeight="1">
      <c r="B138" s="340"/>
      <c r="C138" s="299" t="s">
        <v>827</v>
      </c>
      <c r="D138" s="299"/>
      <c r="E138" s="299"/>
      <c r="F138" s="320" t="s">
        <v>792</v>
      </c>
      <c r="G138" s="299"/>
      <c r="H138" s="299" t="s">
        <v>827</v>
      </c>
      <c r="I138" s="299" t="s">
        <v>826</v>
      </c>
      <c r="J138" s="299"/>
      <c r="K138" s="342"/>
    </row>
    <row r="139" ht="15" customHeight="1">
      <c r="B139" s="340"/>
      <c r="C139" s="299" t="s">
        <v>40</v>
      </c>
      <c r="D139" s="299"/>
      <c r="E139" s="299"/>
      <c r="F139" s="320" t="s">
        <v>792</v>
      </c>
      <c r="G139" s="299"/>
      <c r="H139" s="299" t="s">
        <v>847</v>
      </c>
      <c r="I139" s="299" t="s">
        <v>826</v>
      </c>
      <c r="J139" s="299"/>
      <c r="K139" s="342"/>
    </row>
    <row r="140" ht="15" customHeight="1">
      <c r="B140" s="340"/>
      <c r="C140" s="299" t="s">
        <v>848</v>
      </c>
      <c r="D140" s="299"/>
      <c r="E140" s="299"/>
      <c r="F140" s="320" t="s">
        <v>792</v>
      </c>
      <c r="G140" s="299"/>
      <c r="H140" s="299" t="s">
        <v>849</v>
      </c>
      <c r="I140" s="299" t="s">
        <v>826</v>
      </c>
      <c r="J140" s="299"/>
      <c r="K140" s="342"/>
    </row>
    <row r="141" ht="15" customHeight="1">
      <c r="B141" s="343"/>
      <c r="C141" s="344"/>
      <c r="D141" s="344"/>
      <c r="E141" s="344"/>
      <c r="F141" s="344"/>
      <c r="G141" s="344"/>
      <c r="H141" s="344"/>
      <c r="I141" s="344"/>
      <c r="J141" s="344"/>
      <c r="K141" s="345"/>
    </row>
    <row r="142" ht="18.75" customHeight="1">
      <c r="B142" s="295"/>
      <c r="C142" s="295"/>
      <c r="D142" s="295"/>
      <c r="E142" s="295"/>
      <c r="F142" s="332"/>
      <c r="G142" s="295"/>
      <c r="H142" s="295"/>
      <c r="I142" s="295"/>
      <c r="J142" s="295"/>
      <c r="K142" s="295"/>
    </row>
    <row r="143" ht="18.75" customHeight="1">
      <c r="B143" s="306"/>
      <c r="C143" s="306"/>
      <c r="D143" s="306"/>
      <c r="E143" s="306"/>
      <c r="F143" s="306"/>
      <c r="G143" s="306"/>
      <c r="H143" s="306"/>
      <c r="I143" s="306"/>
      <c r="J143" s="306"/>
      <c r="K143" s="306"/>
    </row>
    <row r="144" ht="7.5" customHeight="1">
      <c r="B144" s="307"/>
      <c r="C144" s="308"/>
      <c r="D144" s="308"/>
      <c r="E144" s="308"/>
      <c r="F144" s="308"/>
      <c r="G144" s="308"/>
      <c r="H144" s="308"/>
      <c r="I144" s="308"/>
      <c r="J144" s="308"/>
      <c r="K144" s="309"/>
    </row>
    <row r="145" ht="45" customHeight="1">
      <c r="B145" s="310"/>
      <c r="C145" s="311" t="s">
        <v>850</v>
      </c>
      <c r="D145" s="311"/>
      <c r="E145" s="311"/>
      <c r="F145" s="311"/>
      <c r="G145" s="311"/>
      <c r="H145" s="311"/>
      <c r="I145" s="311"/>
      <c r="J145" s="311"/>
      <c r="K145" s="312"/>
    </row>
    <row r="146" ht="17.25" customHeight="1">
      <c r="B146" s="310"/>
      <c r="C146" s="313" t="s">
        <v>786</v>
      </c>
      <c r="D146" s="313"/>
      <c r="E146" s="313"/>
      <c r="F146" s="313" t="s">
        <v>787</v>
      </c>
      <c r="G146" s="314"/>
      <c r="H146" s="313" t="s">
        <v>113</v>
      </c>
      <c r="I146" s="313" t="s">
        <v>59</v>
      </c>
      <c r="J146" s="313" t="s">
        <v>788</v>
      </c>
      <c r="K146" s="312"/>
    </row>
    <row r="147" ht="17.25" customHeight="1">
      <c r="B147" s="310"/>
      <c r="C147" s="315" t="s">
        <v>789</v>
      </c>
      <c r="D147" s="315"/>
      <c r="E147" s="315"/>
      <c r="F147" s="316" t="s">
        <v>790</v>
      </c>
      <c r="G147" s="317"/>
      <c r="H147" s="315"/>
      <c r="I147" s="315"/>
      <c r="J147" s="315" t="s">
        <v>791</v>
      </c>
      <c r="K147" s="312"/>
    </row>
    <row r="148" ht="5.25" customHeight="1">
      <c r="B148" s="321"/>
      <c r="C148" s="318"/>
      <c r="D148" s="318"/>
      <c r="E148" s="318"/>
      <c r="F148" s="318"/>
      <c r="G148" s="319"/>
      <c r="H148" s="318"/>
      <c r="I148" s="318"/>
      <c r="J148" s="318"/>
      <c r="K148" s="342"/>
    </row>
    <row r="149" ht="15" customHeight="1">
      <c r="B149" s="321"/>
      <c r="C149" s="346" t="s">
        <v>795</v>
      </c>
      <c r="D149" s="299"/>
      <c r="E149" s="299"/>
      <c r="F149" s="347" t="s">
        <v>792</v>
      </c>
      <c r="G149" s="299"/>
      <c r="H149" s="346" t="s">
        <v>831</v>
      </c>
      <c r="I149" s="346" t="s">
        <v>794</v>
      </c>
      <c r="J149" s="346">
        <v>120</v>
      </c>
      <c r="K149" s="342"/>
    </row>
    <row r="150" ht="15" customHeight="1">
      <c r="B150" s="321"/>
      <c r="C150" s="346" t="s">
        <v>840</v>
      </c>
      <c r="D150" s="299"/>
      <c r="E150" s="299"/>
      <c r="F150" s="347" t="s">
        <v>792</v>
      </c>
      <c r="G150" s="299"/>
      <c r="H150" s="346" t="s">
        <v>851</v>
      </c>
      <c r="I150" s="346" t="s">
        <v>794</v>
      </c>
      <c r="J150" s="346" t="s">
        <v>842</v>
      </c>
      <c r="K150" s="342"/>
    </row>
    <row r="151" ht="15" customHeight="1">
      <c r="B151" s="321"/>
      <c r="C151" s="346" t="s">
        <v>741</v>
      </c>
      <c r="D151" s="299"/>
      <c r="E151" s="299"/>
      <c r="F151" s="347" t="s">
        <v>792</v>
      </c>
      <c r="G151" s="299"/>
      <c r="H151" s="346" t="s">
        <v>852</v>
      </c>
      <c r="I151" s="346" t="s">
        <v>794</v>
      </c>
      <c r="J151" s="346" t="s">
        <v>842</v>
      </c>
      <c r="K151" s="342"/>
    </row>
    <row r="152" ht="15" customHeight="1">
      <c r="B152" s="321"/>
      <c r="C152" s="346" t="s">
        <v>797</v>
      </c>
      <c r="D152" s="299"/>
      <c r="E152" s="299"/>
      <c r="F152" s="347" t="s">
        <v>798</v>
      </c>
      <c r="G152" s="299"/>
      <c r="H152" s="346" t="s">
        <v>831</v>
      </c>
      <c r="I152" s="346" t="s">
        <v>794</v>
      </c>
      <c r="J152" s="346">
        <v>50</v>
      </c>
      <c r="K152" s="342"/>
    </row>
    <row r="153" ht="15" customHeight="1">
      <c r="B153" s="321"/>
      <c r="C153" s="346" t="s">
        <v>800</v>
      </c>
      <c r="D153" s="299"/>
      <c r="E153" s="299"/>
      <c r="F153" s="347" t="s">
        <v>792</v>
      </c>
      <c r="G153" s="299"/>
      <c r="H153" s="346" t="s">
        <v>831</v>
      </c>
      <c r="I153" s="346" t="s">
        <v>802</v>
      </c>
      <c r="J153" s="346"/>
      <c r="K153" s="342"/>
    </row>
    <row r="154" ht="15" customHeight="1">
      <c r="B154" s="321"/>
      <c r="C154" s="346" t="s">
        <v>811</v>
      </c>
      <c r="D154" s="299"/>
      <c r="E154" s="299"/>
      <c r="F154" s="347" t="s">
        <v>798</v>
      </c>
      <c r="G154" s="299"/>
      <c r="H154" s="346" t="s">
        <v>831</v>
      </c>
      <c r="I154" s="346" t="s">
        <v>794</v>
      </c>
      <c r="J154" s="346">
        <v>50</v>
      </c>
      <c r="K154" s="342"/>
    </row>
    <row r="155" ht="15" customHeight="1">
      <c r="B155" s="321"/>
      <c r="C155" s="346" t="s">
        <v>819</v>
      </c>
      <c r="D155" s="299"/>
      <c r="E155" s="299"/>
      <c r="F155" s="347" t="s">
        <v>798</v>
      </c>
      <c r="G155" s="299"/>
      <c r="H155" s="346" t="s">
        <v>831</v>
      </c>
      <c r="I155" s="346" t="s">
        <v>794</v>
      </c>
      <c r="J155" s="346">
        <v>50</v>
      </c>
      <c r="K155" s="342"/>
    </row>
    <row r="156" ht="15" customHeight="1">
      <c r="B156" s="321"/>
      <c r="C156" s="346" t="s">
        <v>817</v>
      </c>
      <c r="D156" s="299"/>
      <c r="E156" s="299"/>
      <c r="F156" s="347" t="s">
        <v>798</v>
      </c>
      <c r="G156" s="299"/>
      <c r="H156" s="346" t="s">
        <v>831</v>
      </c>
      <c r="I156" s="346" t="s">
        <v>794</v>
      </c>
      <c r="J156" s="346">
        <v>50</v>
      </c>
      <c r="K156" s="342"/>
    </row>
    <row r="157" ht="15" customHeight="1">
      <c r="B157" s="321"/>
      <c r="C157" s="346" t="s">
        <v>106</v>
      </c>
      <c r="D157" s="299"/>
      <c r="E157" s="299"/>
      <c r="F157" s="347" t="s">
        <v>792</v>
      </c>
      <c r="G157" s="299"/>
      <c r="H157" s="346" t="s">
        <v>853</v>
      </c>
      <c r="I157" s="346" t="s">
        <v>794</v>
      </c>
      <c r="J157" s="346" t="s">
        <v>854</v>
      </c>
      <c r="K157" s="342"/>
    </row>
    <row r="158" ht="15" customHeight="1">
      <c r="B158" s="321"/>
      <c r="C158" s="346" t="s">
        <v>855</v>
      </c>
      <c r="D158" s="299"/>
      <c r="E158" s="299"/>
      <c r="F158" s="347" t="s">
        <v>792</v>
      </c>
      <c r="G158" s="299"/>
      <c r="H158" s="346" t="s">
        <v>856</v>
      </c>
      <c r="I158" s="346" t="s">
        <v>826</v>
      </c>
      <c r="J158" s="346"/>
      <c r="K158" s="342"/>
    </row>
    <row r="159" ht="15" customHeight="1">
      <c r="B159" s="348"/>
      <c r="C159" s="330"/>
      <c r="D159" s="330"/>
      <c r="E159" s="330"/>
      <c r="F159" s="330"/>
      <c r="G159" s="330"/>
      <c r="H159" s="330"/>
      <c r="I159" s="330"/>
      <c r="J159" s="330"/>
      <c r="K159" s="349"/>
    </row>
    <row r="160" ht="18.75" customHeight="1">
      <c r="B160" s="295"/>
      <c r="C160" s="299"/>
      <c r="D160" s="299"/>
      <c r="E160" s="299"/>
      <c r="F160" s="320"/>
      <c r="G160" s="299"/>
      <c r="H160" s="299"/>
      <c r="I160" s="299"/>
      <c r="J160" s="299"/>
      <c r="K160" s="295"/>
    </row>
    <row r="161" ht="18.75" customHeight="1">
      <c r="B161" s="306"/>
      <c r="C161" s="306"/>
      <c r="D161" s="306"/>
      <c r="E161" s="306"/>
      <c r="F161" s="306"/>
      <c r="G161" s="306"/>
      <c r="H161" s="306"/>
      <c r="I161" s="306"/>
      <c r="J161" s="306"/>
      <c r="K161" s="306"/>
    </row>
    <row r="162" ht="7.5" customHeight="1">
      <c r="B162" s="285"/>
      <c r="C162" s="286"/>
      <c r="D162" s="286"/>
      <c r="E162" s="286"/>
      <c r="F162" s="286"/>
      <c r="G162" s="286"/>
      <c r="H162" s="286"/>
      <c r="I162" s="286"/>
      <c r="J162" s="286"/>
      <c r="K162" s="287"/>
    </row>
    <row r="163" ht="45" customHeight="1">
      <c r="B163" s="288"/>
      <c r="C163" s="289" t="s">
        <v>857</v>
      </c>
      <c r="D163" s="289"/>
      <c r="E163" s="289"/>
      <c r="F163" s="289"/>
      <c r="G163" s="289"/>
      <c r="H163" s="289"/>
      <c r="I163" s="289"/>
      <c r="J163" s="289"/>
      <c r="K163" s="290"/>
    </row>
    <row r="164" ht="17.25" customHeight="1">
      <c r="B164" s="288"/>
      <c r="C164" s="313" t="s">
        <v>786</v>
      </c>
      <c r="D164" s="313"/>
      <c r="E164" s="313"/>
      <c r="F164" s="313" t="s">
        <v>787</v>
      </c>
      <c r="G164" s="350"/>
      <c r="H164" s="351" t="s">
        <v>113</v>
      </c>
      <c r="I164" s="351" t="s">
        <v>59</v>
      </c>
      <c r="J164" s="313" t="s">
        <v>788</v>
      </c>
      <c r="K164" s="290"/>
    </row>
    <row r="165" ht="17.25" customHeight="1">
      <c r="B165" s="291"/>
      <c r="C165" s="315" t="s">
        <v>789</v>
      </c>
      <c r="D165" s="315"/>
      <c r="E165" s="315"/>
      <c r="F165" s="316" t="s">
        <v>790</v>
      </c>
      <c r="G165" s="352"/>
      <c r="H165" s="353"/>
      <c r="I165" s="353"/>
      <c r="J165" s="315" t="s">
        <v>791</v>
      </c>
      <c r="K165" s="293"/>
    </row>
    <row r="166" ht="5.25" customHeight="1">
      <c r="B166" s="321"/>
      <c r="C166" s="318"/>
      <c r="D166" s="318"/>
      <c r="E166" s="318"/>
      <c r="F166" s="318"/>
      <c r="G166" s="319"/>
      <c r="H166" s="318"/>
      <c r="I166" s="318"/>
      <c r="J166" s="318"/>
      <c r="K166" s="342"/>
    </row>
    <row r="167" ht="15" customHeight="1">
      <c r="B167" s="321"/>
      <c r="C167" s="299" t="s">
        <v>795</v>
      </c>
      <c r="D167" s="299"/>
      <c r="E167" s="299"/>
      <c r="F167" s="320" t="s">
        <v>792</v>
      </c>
      <c r="G167" s="299"/>
      <c r="H167" s="299" t="s">
        <v>831</v>
      </c>
      <c r="I167" s="299" t="s">
        <v>794</v>
      </c>
      <c r="J167" s="299">
        <v>120</v>
      </c>
      <c r="K167" s="342"/>
    </row>
    <row r="168" ht="15" customHeight="1">
      <c r="B168" s="321"/>
      <c r="C168" s="299" t="s">
        <v>840</v>
      </c>
      <c r="D168" s="299"/>
      <c r="E168" s="299"/>
      <c r="F168" s="320" t="s">
        <v>792</v>
      </c>
      <c r="G168" s="299"/>
      <c r="H168" s="299" t="s">
        <v>841</v>
      </c>
      <c r="I168" s="299" t="s">
        <v>794</v>
      </c>
      <c r="J168" s="299" t="s">
        <v>842</v>
      </c>
      <c r="K168" s="342"/>
    </row>
    <row r="169" ht="15" customHeight="1">
      <c r="B169" s="321"/>
      <c r="C169" s="299" t="s">
        <v>741</v>
      </c>
      <c r="D169" s="299"/>
      <c r="E169" s="299"/>
      <c r="F169" s="320" t="s">
        <v>792</v>
      </c>
      <c r="G169" s="299"/>
      <c r="H169" s="299" t="s">
        <v>858</v>
      </c>
      <c r="I169" s="299" t="s">
        <v>794</v>
      </c>
      <c r="J169" s="299" t="s">
        <v>842</v>
      </c>
      <c r="K169" s="342"/>
    </row>
    <row r="170" ht="15" customHeight="1">
      <c r="B170" s="321"/>
      <c r="C170" s="299" t="s">
        <v>797</v>
      </c>
      <c r="D170" s="299"/>
      <c r="E170" s="299"/>
      <c r="F170" s="320" t="s">
        <v>798</v>
      </c>
      <c r="G170" s="299"/>
      <c r="H170" s="299" t="s">
        <v>858</v>
      </c>
      <c r="I170" s="299" t="s">
        <v>794</v>
      </c>
      <c r="J170" s="299">
        <v>50</v>
      </c>
      <c r="K170" s="342"/>
    </row>
    <row r="171" ht="15" customHeight="1">
      <c r="B171" s="321"/>
      <c r="C171" s="299" t="s">
        <v>800</v>
      </c>
      <c r="D171" s="299"/>
      <c r="E171" s="299"/>
      <c r="F171" s="320" t="s">
        <v>792</v>
      </c>
      <c r="G171" s="299"/>
      <c r="H171" s="299" t="s">
        <v>858</v>
      </c>
      <c r="I171" s="299" t="s">
        <v>802</v>
      </c>
      <c r="J171" s="299"/>
      <c r="K171" s="342"/>
    </row>
    <row r="172" ht="15" customHeight="1">
      <c r="B172" s="321"/>
      <c r="C172" s="299" t="s">
        <v>811</v>
      </c>
      <c r="D172" s="299"/>
      <c r="E172" s="299"/>
      <c r="F172" s="320" t="s">
        <v>798</v>
      </c>
      <c r="G172" s="299"/>
      <c r="H172" s="299" t="s">
        <v>858</v>
      </c>
      <c r="I172" s="299" t="s">
        <v>794</v>
      </c>
      <c r="J172" s="299">
        <v>50</v>
      </c>
      <c r="K172" s="342"/>
    </row>
    <row r="173" ht="15" customHeight="1">
      <c r="B173" s="321"/>
      <c r="C173" s="299" t="s">
        <v>819</v>
      </c>
      <c r="D173" s="299"/>
      <c r="E173" s="299"/>
      <c r="F173" s="320" t="s">
        <v>798</v>
      </c>
      <c r="G173" s="299"/>
      <c r="H173" s="299" t="s">
        <v>858</v>
      </c>
      <c r="I173" s="299" t="s">
        <v>794</v>
      </c>
      <c r="J173" s="299">
        <v>50</v>
      </c>
      <c r="K173" s="342"/>
    </row>
    <row r="174" ht="15" customHeight="1">
      <c r="B174" s="321"/>
      <c r="C174" s="299" t="s">
        <v>817</v>
      </c>
      <c r="D174" s="299"/>
      <c r="E174" s="299"/>
      <c r="F174" s="320" t="s">
        <v>798</v>
      </c>
      <c r="G174" s="299"/>
      <c r="H174" s="299" t="s">
        <v>858</v>
      </c>
      <c r="I174" s="299" t="s">
        <v>794</v>
      </c>
      <c r="J174" s="299">
        <v>50</v>
      </c>
      <c r="K174" s="342"/>
    </row>
    <row r="175" ht="15" customHeight="1">
      <c r="B175" s="321"/>
      <c r="C175" s="299" t="s">
        <v>112</v>
      </c>
      <c r="D175" s="299"/>
      <c r="E175" s="299"/>
      <c r="F175" s="320" t="s">
        <v>792</v>
      </c>
      <c r="G175" s="299"/>
      <c r="H175" s="299" t="s">
        <v>859</v>
      </c>
      <c r="I175" s="299" t="s">
        <v>860</v>
      </c>
      <c r="J175" s="299"/>
      <c r="K175" s="342"/>
    </row>
    <row r="176" ht="15" customHeight="1">
      <c r="B176" s="321"/>
      <c r="C176" s="299" t="s">
        <v>59</v>
      </c>
      <c r="D176" s="299"/>
      <c r="E176" s="299"/>
      <c r="F176" s="320" t="s">
        <v>792</v>
      </c>
      <c r="G176" s="299"/>
      <c r="H176" s="299" t="s">
        <v>861</v>
      </c>
      <c r="I176" s="299" t="s">
        <v>862</v>
      </c>
      <c r="J176" s="299">
        <v>1</v>
      </c>
      <c r="K176" s="342"/>
    </row>
    <row r="177" ht="15" customHeight="1">
      <c r="B177" s="321"/>
      <c r="C177" s="299" t="s">
        <v>55</v>
      </c>
      <c r="D177" s="299"/>
      <c r="E177" s="299"/>
      <c r="F177" s="320" t="s">
        <v>792</v>
      </c>
      <c r="G177" s="299"/>
      <c r="H177" s="299" t="s">
        <v>863</v>
      </c>
      <c r="I177" s="299" t="s">
        <v>794</v>
      </c>
      <c r="J177" s="299">
        <v>20</v>
      </c>
      <c r="K177" s="342"/>
    </row>
    <row r="178" ht="15" customHeight="1">
      <c r="B178" s="321"/>
      <c r="C178" s="299" t="s">
        <v>113</v>
      </c>
      <c r="D178" s="299"/>
      <c r="E178" s="299"/>
      <c r="F178" s="320" t="s">
        <v>792</v>
      </c>
      <c r="G178" s="299"/>
      <c r="H178" s="299" t="s">
        <v>864</v>
      </c>
      <c r="I178" s="299" t="s">
        <v>794</v>
      </c>
      <c r="J178" s="299">
        <v>255</v>
      </c>
      <c r="K178" s="342"/>
    </row>
    <row r="179" ht="15" customHeight="1">
      <c r="B179" s="321"/>
      <c r="C179" s="299" t="s">
        <v>114</v>
      </c>
      <c r="D179" s="299"/>
      <c r="E179" s="299"/>
      <c r="F179" s="320" t="s">
        <v>792</v>
      </c>
      <c r="G179" s="299"/>
      <c r="H179" s="299" t="s">
        <v>757</v>
      </c>
      <c r="I179" s="299" t="s">
        <v>794</v>
      </c>
      <c r="J179" s="299">
        <v>10</v>
      </c>
      <c r="K179" s="342"/>
    </row>
    <row r="180" ht="15" customHeight="1">
      <c r="B180" s="321"/>
      <c r="C180" s="299" t="s">
        <v>115</v>
      </c>
      <c r="D180" s="299"/>
      <c r="E180" s="299"/>
      <c r="F180" s="320" t="s">
        <v>792</v>
      </c>
      <c r="G180" s="299"/>
      <c r="H180" s="299" t="s">
        <v>865</v>
      </c>
      <c r="I180" s="299" t="s">
        <v>826</v>
      </c>
      <c r="J180" s="299"/>
      <c r="K180" s="342"/>
    </row>
    <row r="181" ht="15" customHeight="1">
      <c r="B181" s="321"/>
      <c r="C181" s="299" t="s">
        <v>866</v>
      </c>
      <c r="D181" s="299"/>
      <c r="E181" s="299"/>
      <c r="F181" s="320" t="s">
        <v>792</v>
      </c>
      <c r="G181" s="299"/>
      <c r="H181" s="299" t="s">
        <v>867</v>
      </c>
      <c r="I181" s="299" t="s">
        <v>826</v>
      </c>
      <c r="J181" s="299"/>
      <c r="K181" s="342"/>
    </row>
    <row r="182" ht="15" customHeight="1">
      <c r="B182" s="321"/>
      <c r="C182" s="299" t="s">
        <v>855</v>
      </c>
      <c r="D182" s="299"/>
      <c r="E182" s="299"/>
      <c r="F182" s="320" t="s">
        <v>792</v>
      </c>
      <c r="G182" s="299"/>
      <c r="H182" s="299" t="s">
        <v>868</v>
      </c>
      <c r="I182" s="299" t="s">
        <v>826</v>
      </c>
      <c r="J182" s="299"/>
      <c r="K182" s="342"/>
    </row>
    <row r="183" ht="15" customHeight="1">
      <c r="B183" s="321"/>
      <c r="C183" s="299" t="s">
        <v>117</v>
      </c>
      <c r="D183" s="299"/>
      <c r="E183" s="299"/>
      <c r="F183" s="320" t="s">
        <v>798</v>
      </c>
      <c r="G183" s="299"/>
      <c r="H183" s="299" t="s">
        <v>869</v>
      </c>
      <c r="I183" s="299" t="s">
        <v>794</v>
      </c>
      <c r="J183" s="299">
        <v>50</v>
      </c>
      <c r="K183" s="342"/>
    </row>
    <row r="184" ht="15" customHeight="1">
      <c r="B184" s="321"/>
      <c r="C184" s="299" t="s">
        <v>870</v>
      </c>
      <c r="D184" s="299"/>
      <c r="E184" s="299"/>
      <c r="F184" s="320" t="s">
        <v>798</v>
      </c>
      <c r="G184" s="299"/>
      <c r="H184" s="299" t="s">
        <v>871</v>
      </c>
      <c r="I184" s="299" t="s">
        <v>872</v>
      </c>
      <c r="J184" s="299"/>
      <c r="K184" s="342"/>
    </row>
    <row r="185" ht="15" customHeight="1">
      <c r="B185" s="321"/>
      <c r="C185" s="299" t="s">
        <v>873</v>
      </c>
      <c r="D185" s="299"/>
      <c r="E185" s="299"/>
      <c r="F185" s="320" t="s">
        <v>798</v>
      </c>
      <c r="G185" s="299"/>
      <c r="H185" s="299" t="s">
        <v>874</v>
      </c>
      <c r="I185" s="299" t="s">
        <v>872</v>
      </c>
      <c r="J185" s="299"/>
      <c r="K185" s="342"/>
    </row>
    <row r="186" ht="15" customHeight="1">
      <c r="B186" s="321"/>
      <c r="C186" s="299" t="s">
        <v>875</v>
      </c>
      <c r="D186" s="299"/>
      <c r="E186" s="299"/>
      <c r="F186" s="320" t="s">
        <v>798</v>
      </c>
      <c r="G186" s="299"/>
      <c r="H186" s="299" t="s">
        <v>876</v>
      </c>
      <c r="I186" s="299" t="s">
        <v>872</v>
      </c>
      <c r="J186" s="299"/>
      <c r="K186" s="342"/>
    </row>
    <row r="187" ht="15" customHeight="1">
      <c r="B187" s="321"/>
      <c r="C187" s="354" t="s">
        <v>877</v>
      </c>
      <c r="D187" s="299"/>
      <c r="E187" s="299"/>
      <c r="F187" s="320" t="s">
        <v>798</v>
      </c>
      <c r="G187" s="299"/>
      <c r="H187" s="299" t="s">
        <v>878</v>
      </c>
      <c r="I187" s="299" t="s">
        <v>879</v>
      </c>
      <c r="J187" s="355" t="s">
        <v>880</v>
      </c>
      <c r="K187" s="342"/>
    </row>
    <row r="188" ht="15" customHeight="1">
      <c r="B188" s="321"/>
      <c r="C188" s="305" t="s">
        <v>44</v>
      </c>
      <c r="D188" s="299"/>
      <c r="E188" s="299"/>
      <c r="F188" s="320" t="s">
        <v>792</v>
      </c>
      <c r="G188" s="299"/>
      <c r="H188" s="295" t="s">
        <v>881</v>
      </c>
      <c r="I188" s="299" t="s">
        <v>882</v>
      </c>
      <c r="J188" s="299"/>
      <c r="K188" s="342"/>
    </row>
    <row r="189" ht="15" customHeight="1">
      <c r="B189" s="321"/>
      <c r="C189" s="305" t="s">
        <v>883</v>
      </c>
      <c r="D189" s="299"/>
      <c r="E189" s="299"/>
      <c r="F189" s="320" t="s">
        <v>792</v>
      </c>
      <c r="G189" s="299"/>
      <c r="H189" s="299" t="s">
        <v>884</v>
      </c>
      <c r="I189" s="299" t="s">
        <v>826</v>
      </c>
      <c r="J189" s="299"/>
      <c r="K189" s="342"/>
    </row>
    <row r="190" ht="15" customHeight="1">
      <c r="B190" s="321"/>
      <c r="C190" s="305" t="s">
        <v>885</v>
      </c>
      <c r="D190" s="299"/>
      <c r="E190" s="299"/>
      <c r="F190" s="320" t="s">
        <v>792</v>
      </c>
      <c r="G190" s="299"/>
      <c r="H190" s="299" t="s">
        <v>886</v>
      </c>
      <c r="I190" s="299" t="s">
        <v>826</v>
      </c>
      <c r="J190" s="299"/>
      <c r="K190" s="342"/>
    </row>
    <row r="191" ht="15" customHeight="1">
      <c r="B191" s="321"/>
      <c r="C191" s="305" t="s">
        <v>887</v>
      </c>
      <c r="D191" s="299"/>
      <c r="E191" s="299"/>
      <c r="F191" s="320" t="s">
        <v>798</v>
      </c>
      <c r="G191" s="299"/>
      <c r="H191" s="299" t="s">
        <v>888</v>
      </c>
      <c r="I191" s="299" t="s">
        <v>826</v>
      </c>
      <c r="J191" s="299"/>
      <c r="K191" s="342"/>
    </row>
    <row r="192" ht="15" customHeight="1">
      <c r="B192" s="348"/>
      <c r="C192" s="356"/>
      <c r="D192" s="330"/>
      <c r="E192" s="330"/>
      <c r="F192" s="330"/>
      <c r="G192" s="330"/>
      <c r="H192" s="330"/>
      <c r="I192" s="330"/>
      <c r="J192" s="330"/>
      <c r="K192" s="349"/>
    </row>
    <row r="193" ht="18.75" customHeight="1">
      <c r="B193" s="295"/>
      <c r="C193" s="299"/>
      <c r="D193" s="299"/>
      <c r="E193" s="299"/>
      <c r="F193" s="320"/>
      <c r="G193" s="299"/>
      <c r="H193" s="299"/>
      <c r="I193" s="299"/>
      <c r="J193" s="299"/>
      <c r="K193" s="295"/>
    </row>
    <row r="194" ht="18.75" customHeight="1">
      <c r="B194" s="295"/>
      <c r="C194" s="299"/>
      <c r="D194" s="299"/>
      <c r="E194" s="299"/>
      <c r="F194" s="320"/>
      <c r="G194" s="299"/>
      <c r="H194" s="299"/>
      <c r="I194" s="299"/>
      <c r="J194" s="299"/>
      <c r="K194" s="295"/>
    </row>
    <row r="195" ht="18.75" customHeight="1">
      <c r="B195" s="306"/>
      <c r="C195" s="306"/>
      <c r="D195" s="306"/>
      <c r="E195" s="306"/>
      <c r="F195" s="306"/>
      <c r="G195" s="306"/>
      <c r="H195" s="306"/>
      <c r="I195" s="306"/>
      <c r="J195" s="306"/>
      <c r="K195" s="306"/>
    </row>
    <row r="196" ht="13.5">
      <c r="B196" s="285"/>
      <c r="C196" s="286"/>
      <c r="D196" s="286"/>
      <c r="E196" s="286"/>
      <c r="F196" s="286"/>
      <c r="G196" s="286"/>
      <c r="H196" s="286"/>
      <c r="I196" s="286"/>
      <c r="J196" s="286"/>
      <c r="K196" s="287"/>
    </row>
    <row r="197" ht="21">
      <c r="B197" s="288"/>
      <c r="C197" s="289" t="s">
        <v>889</v>
      </c>
      <c r="D197" s="289"/>
      <c r="E197" s="289"/>
      <c r="F197" s="289"/>
      <c r="G197" s="289"/>
      <c r="H197" s="289"/>
      <c r="I197" s="289"/>
      <c r="J197" s="289"/>
      <c r="K197" s="290"/>
    </row>
    <row r="198" ht="25.5" customHeight="1">
      <c r="B198" s="288"/>
      <c r="C198" s="357" t="s">
        <v>890</v>
      </c>
      <c r="D198" s="357"/>
      <c r="E198" s="357"/>
      <c r="F198" s="357" t="s">
        <v>891</v>
      </c>
      <c r="G198" s="358"/>
      <c r="H198" s="357" t="s">
        <v>892</v>
      </c>
      <c r="I198" s="357"/>
      <c r="J198" s="357"/>
      <c r="K198" s="290"/>
    </row>
    <row r="199" ht="5.25" customHeight="1">
      <c r="B199" s="321"/>
      <c r="C199" s="318"/>
      <c r="D199" s="318"/>
      <c r="E199" s="318"/>
      <c r="F199" s="318"/>
      <c r="G199" s="299"/>
      <c r="H199" s="318"/>
      <c r="I199" s="318"/>
      <c r="J199" s="318"/>
      <c r="K199" s="342"/>
    </row>
    <row r="200" ht="15" customHeight="1">
      <c r="B200" s="321"/>
      <c r="C200" s="299" t="s">
        <v>882</v>
      </c>
      <c r="D200" s="299"/>
      <c r="E200" s="299"/>
      <c r="F200" s="320" t="s">
        <v>45</v>
      </c>
      <c r="G200" s="299"/>
      <c r="H200" s="299" t="s">
        <v>893</v>
      </c>
      <c r="I200" s="299"/>
      <c r="J200" s="299"/>
      <c r="K200" s="342"/>
    </row>
    <row r="201" ht="15" customHeight="1">
      <c r="B201" s="321"/>
      <c r="C201" s="327"/>
      <c r="D201" s="299"/>
      <c r="E201" s="299"/>
      <c r="F201" s="320" t="s">
        <v>46</v>
      </c>
      <c r="G201" s="299"/>
      <c r="H201" s="299" t="s">
        <v>894</v>
      </c>
      <c r="I201" s="299"/>
      <c r="J201" s="299"/>
      <c r="K201" s="342"/>
    </row>
    <row r="202" ht="15" customHeight="1">
      <c r="B202" s="321"/>
      <c r="C202" s="327"/>
      <c r="D202" s="299"/>
      <c r="E202" s="299"/>
      <c r="F202" s="320" t="s">
        <v>49</v>
      </c>
      <c r="G202" s="299"/>
      <c r="H202" s="299" t="s">
        <v>895</v>
      </c>
      <c r="I202" s="299"/>
      <c r="J202" s="299"/>
      <c r="K202" s="342"/>
    </row>
    <row r="203" ht="15" customHeight="1">
      <c r="B203" s="321"/>
      <c r="C203" s="299"/>
      <c r="D203" s="299"/>
      <c r="E203" s="299"/>
      <c r="F203" s="320" t="s">
        <v>47</v>
      </c>
      <c r="G203" s="299"/>
      <c r="H203" s="299" t="s">
        <v>896</v>
      </c>
      <c r="I203" s="299"/>
      <c r="J203" s="299"/>
      <c r="K203" s="342"/>
    </row>
    <row r="204" ht="15" customHeight="1">
      <c r="B204" s="321"/>
      <c r="C204" s="299"/>
      <c r="D204" s="299"/>
      <c r="E204" s="299"/>
      <c r="F204" s="320" t="s">
        <v>48</v>
      </c>
      <c r="G204" s="299"/>
      <c r="H204" s="299" t="s">
        <v>897</v>
      </c>
      <c r="I204" s="299"/>
      <c r="J204" s="299"/>
      <c r="K204" s="342"/>
    </row>
    <row r="205" ht="15" customHeight="1">
      <c r="B205" s="321"/>
      <c r="C205" s="299"/>
      <c r="D205" s="299"/>
      <c r="E205" s="299"/>
      <c r="F205" s="320"/>
      <c r="G205" s="299"/>
      <c r="H205" s="299"/>
      <c r="I205" s="299"/>
      <c r="J205" s="299"/>
      <c r="K205" s="342"/>
    </row>
    <row r="206" ht="15" customHeight="1">
      <c r="B206" s="321"/>
      <c r="C206" s="299" t="s">
        <v>838</v>
      </c>
      <c r="D206" s="299"/>
      <c r="E206" s="299"/>
      <c r="F206" s="320" t="s">
        <v>81</v>
      </c>
      <c r="G206" s="299"/>
      <c r="H206" s="299" t="s">
        <v>898</v>
      </c>
      <c r="I206" s="299"/>
      <c r="J206" s="299"/>
      <c r="K206" s="342"/>
    </row>
    <row r="207" ht="15" customHeight="1">
      <c r="B207" s="321"/>
      <c r="C207" s="327"/>
      <c r="D207" s="299"/>
      <c r="E207" s="299"/>
      <c r="F207" s="320" t="s">
        <v>735</v>
      </c>
      <c r="G207" s="299"/>
      <c r="H207" s="299" t="s">
        <v>736</v>
      </c>
      <c r="I207" s="299"/>
      <c r="J207" s="299"/>
      <c r="K207" s="342"/>
    </row>
    <row r="208" ht="15" customHeight="1">
      <c r="B208" s="321"/>
      <c r="C208" s="299"/>
      <c r="D208" s="299"/>
      <c r="E208" s="299"/>
      <c r="F208" s="320" t="s">
        <v>733</v>
      </c>
      <c r="G208" s="299"/>
      <c r="H208" s="299" t="s">
        <v>899</v>
      </c>
      <c r="I208" s="299"/>
      <c r="J208" s="299"/>
      <c r="K208" s="342"/>
    </row>
    <row r="209" ht="15" customHeight="1">
      <c r="B209" s="359"/>
      <c r="C209" s="327"/>
      <c r="D209" s="327"/>
      <c r="E209" s="327"/>
      <c r="F209" s="320" t="s">
        <v>737</v>
      </c>
      <c r="G209" s="305"/>
      <c r="H209" s="346" t="s">
        <v>738</v>
      </c>
      <c r="I209" s="346"/>
      <c r="J209" s="346"/>
      <c r="K209" s="360"/>
    </row>
    <row r="210" ht="15" customHeight="1">
      <c r="B210" s="359"/>
      <c r="C210" s="327"/>
      <c r="D210" s="327"/>
      <c r="E210" s="327"/>
      <c r="F210" s="320" t="s">
        <v>739</v>
      </c>
      <c r="G210" s="305"/>
      <c r="H210" s="346" t="s">
        <v>900</v>
      </c>
      <c r="I210" s="346"/>
      <c r="J210" s="346"/>
      <c r="K210" s="360"/>
    </row>
    <row r="211" ht="15" customHeight="1">
      <c r="B211" s="359"/>
      <c r="C211" s="327"/>
      <c r="D211" s="327"/>
      <c r="E211" s="327"/>
      <c r="F211" s="361"/>
      <c r="G211" s="305"/>
      <c r="H211" s="362"/>
      <c r="I211" s="362"/>
      <c r="J211" s="362"/>
      <c r="K211" s="360"/>
    </row>
    <row r="212" ht="15" customHeight="1">
      <c r="B212" s="359"/>
      <c r="C212" s="299" t="s">
        <v>862</v>
      </c>
      <c r="D212" s="327"/>
      <c r="E212" s="327"/>
      <c r="F212" s="320">
        <v>1</v>
      </c>
      <c r="G212" s="305"/>
      <c r="H212" s="346" t="s">
        <v>901</v>
      </c>
      <c r="I212" s="346"/>
      <c r="J212" s="346"/>
      <c r="K212" s="360"/>
    </row>
    <row r="213" ht="15" customHeight="1">
      <c r="B213" s="359"/>
      <c r="C213" s="327"/>
      <c r="D213" s="327"/>
      <c r="E213" s="327"/>
      <c r="F213" s="320">
        <v>2</v>
      </c>
      <c r="G213" s="305"/>
      <c r="H213" s="346" t="s">
        <v>902</v>
      </c>
      <c r="I213" s="346"/>
      <c r="J213" s="346"/>
      <c r="K213" s="360"/>
    </row>
    <row r="214" ht="15" customHeight="1">
      <c r="B214" s="359"/>
      <c r="C214" s="327"/>
      <c r="D214" s="327"/>
      <c r="E214" s="327"/>
      <c r="F214" s="320">
        <v>3</v>
      </c>
      <c r="G214" s="305"/>
      <c r="H214" s="346" t="s">
        <v>903</v>
      </c>
      <c r="I214" s="346"/>
      <c r="J214" s="346"/>
      <c r="K214" s="360"/>
    </row>
    <row r="215" ht="15" customHeight="1">
      <c r="B215" s="359"/>
      <c r="C215" s="327"/>
      <c r="D215" s="327"/>
      <c r="E215" s="327"/>
      <c r="F215" s="320">
        <v>4</v>
      </c>
      <c r="G215" s="305"/>
      <c r="H215" s="346" t="s">
        <v>904</v>
      </c>
      <c r="I215" s="346"/>
      <c r="J215" s="346"/>
      <c r="K215" s="360"/>
    </row>
    <row r="216" ht="12.75" customHeight="1">
      <c r="B216" s="363"/>
      <c r="C216" s="364"/>
      <c r="D216" s="364"/>
      <c r="E216" s="364"/>
      <c r="F216" s="364"/>
      <c r="G216" s="364"/>
      <c r="H216" s="364"/>
      <c r="I216" s="364"/>
      <c r="J216" s="364"/>
      <c r="K216" s="36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pc-pracovna\Marcel</dc:creator>
  <cp:lastModifiedBy>pc-pracovna\Marcel</cp:lastModifiedBy>
  <dcterms:created xsi:type="dcterms:W3CDTF">2018-05-03T13:45:55Z</dcterms:created>
  <dcterms:modified xsi:type="dcterms:W3CDTF">2018-05-03T13:46:04Z</dcterms:modified>
</cp:coreProperties>
</file>